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02cifs03\ord$\Systems_Support\Guides\"/>
    </mc:Choice>
  </mc:AlternateContent>
  <bookViews>
    <workbookView xWindow="0" yWindow="0" windowWidth="28800" windowHeight="12300" tabRatio="692" activeTab="5"/>
  </bookViews>
  <sheets>
    <sheet name="Instructions" sheetId="8" r:id="rId1"/>
    <sheet name="Option # 1" sheetId="23" r:id="rId2"/>
    <sheet name="Option # 2" sheetId="24" r:id="rId3"/>
    <sheet name="Option # 3" sheetId="12" r:id="rId4"/>
    <sheet name="LookUp" sheetId="11" state="hidden" r:id="rId5"/>
    <sheet name="Option # 4" sheetId="26" r:id="rId6"/>
    <sheet name="Option # 5" sheetId="27" r:id="rId7"/>
    <sheet name="MOTP Rating Table" sheetId="19" r:id="rId8"/>
  </sheets>
  <externalReferences>
    <externalReference r:id="rId9"/>
  </externalReferences>
  <definedNames>
    <definedName name="C_Ratings">[1]Lookup!$F$2:$F$6</definedName>
    <definedName name="MOTPRating">LookUp!$A$2</definedName>
    <definedName name="_xlnm.Print_Area" localSheetId="0">Instructions!$A$1:$K$47</definedName>
    <definedName name="_xlnm.Print_Area" localSheetId="1">'Option # 1'!$A$1:$N$26</definedName>
    <definedName name="_xlnm.Print_Area" localSheetId="2">'Option # 2'!$A$1:$N$26</definedName>
    <definedName name="_xlnm.Print_Area" localSheetId="3">'Option # 3'!$A$1:$N$26</definedName>
    <definedName name="_xlnm.Print_Area" localSheetId="5">'Option # 4'!$A$1:$N$26</definedName>
    <definedName name="_xlnm.Print_Area" localSheetId="6">'Option # 5'!$A$1:$N$26</definedName>
  </definedNames>
  <calcPr calcId="162913"/>
</workbook>
</file>

<file path=xl/calcChain.xml><?xml version="1.0" encoding="utf-8"?>
<calcChain xmlns="http://schemas.openxmlformats.org/spreadsheetml/2006/main">
  <c r="F7" i="27" l="1"/>
  <c r="M23" i="27"/>
  <c r="N23" i="27" s="1"/>
  <c r="L23" i="27"/>
  <c r="M22" i="27"/>
  <c r="N22" i="27" s="1"/>
  <c r="L22" i="27"/>
  <c r="M21" i="27"/>
  <c r="N21" i="27" s="1"/>
  <c r="L21" i="27"/>
  <c r="N20" i="27"/>
  <c r="M20" i="27"/>
  <c r="L20" i="27"/>
  <c r="M19" i="27"/>
  <c r="N19" i="27" s="1"/>
  <c r="L19" i="27"/>
  <c r="N18" i="27"/>
  <c r="M18" i="27"/>
  <c r="L18" i="27"/>
  <c r="M16" i="27"/>
  <c r="N16" i="27" s="1"/>
  <c r="L16" i="27"/>
  <c r="M14" i="27"/>
  <c r="N14" i="27" s="1"/>
  <c r="J5" i="27" s="1"/>
  <c r="N6" i="27" s="1"/>
  <c r="L14" i="27"/>
  <c r="F8" i="27" s="1"/>
  <c r="F6" i="27"/>
  <c r="F7" i="26"/>
  <c r="M23" i="26"/>
  <c r="N23" i="26" s="1"/>
  <c r="L23" i="26"/>
  <c r="M22" i="26"/>
  <c r="N22" i="26" s="1"/>
  <c r="L22" i="26"/>
  <c r="M21" i="26"/>
  <c r="N21" i="26" s="1"/>
  <c r="L21" i="26"/>
  <c r="N20" i="26"/>
  <c r="M20" i="26"/>
  <c r="L20" i="26"/>
  <c r="M19" i="26"/>
  <c r="N19" i="26" s="1"/>
  <c r="L19" i="26"/>
  <c r="M18" i="26"/>
  <c r="N18" i="26" s="1"/>
  <c r="L18" i="26"/>
  <c r="N16" i="26"/>
  <c r="M16" i="26"/>
  <c r="L16" i="26"/>
  <c r="M14" i="26"/>
  <c r="N14" i="26" s="1"/>
  <c r="L14" i="26"/>
  <c r="F8" i="26"/>
  <c r="F6" i="26"/>
  <c r="F6" i="23"/>
  <c r="J5" i="26" l="1"/>
  <c r="N6" i="26" s="1"/>
  <c r="F7" i="12"/>
  <c r="F6" i="24"/>
  <c r="M23" i="24"/>
  <c r="N23" i="24" s="1"/>
  <c r="L23" i="24"/>
  <c r="M22" i="24"/>
  <c r="N22" i="24" s="1"/>
  <c r="L22" i="24"/>
  <c r="M21" i="24"/>
  <c r="N21" i="24" s="1"/>
  <c r="L21" i="24"/>
  <c r="M20" i="24"/>
  <c r="N20" i="24" s="1"/>
  <c r="L20" i="24"/>
  <c r="M19" i="24"/>
  <c r="N19" i="24" s="1"/>
  <c r="L19" i="24"/>
  <c r="M18" i="24"/>
  <c r="N18" i="24" s="1"/>
  <c r="L18" i="24"/>
  <c r="M16" i="24"/>
  <c r="N16" i="24" s="1"/>
  <c r="L16" i="24"/>
  <c r="M14" i="24"/>
  <c r="L14" i="24"/>
  <c r="M23" i="23"/>
  <c r="N23" i="23" s="1"/>
  <c r="L23" i="23"/>
  <c r="M22" i="23"/>
  <c r="N22" i="23" s="1"/>
  <c r="L22" i="23"/>
  <c r="M21" i="23"/>
  <c r="N21" i="23" s="1"/>
  <c r="L21" i="23"/>
  <c r="M20" i="23"/>
  <c r="N20" i="23" s="1"/>
  <c r="L20" i="23"/>
  <c r="M19" i="23"/>
  <c r="N19" i="23" s="1"/>
  <c r="L19" i="23"/>
  <c r="M18" i="23"/>
  <c r="N18" i="23" s="1"/>
  <c r="L18" i="23"/>
  <c r="M16" i="23"/>
  <c r="N16" i="23" s="1"/>
  <c r="L16" i="23"/>
  <c r="M14" i="23"/>
  <c r="N14" i="23" s="1"/>
  <c r="L14" i="23"/>
  <c r="F6" i="12"/>
  <c r="F7" i="24" l="1"/>
  <c r="N14" i="24"/>
  <c r="J5" i="24" s="1"/>
  <c r="N6" i="24" s="1"/>
  <c r="F7" i="23"/>
  <c r="J5" i="23"/>
  <c r="N6" i="23" s="1"/>
  <c r="M23" i="12"/>
  <c r="M22" i="12"/>
  <c r="N22" i="12" s="1"/>
  <c r="M21" i="12"/>
  <c r="N21" i="12" s="1"/>
  <c r="M20" i="12"/>
  <c r="N20" i="12" s="1"/>
  <c r="M19" i="12"/>
  <c r="N19" i="12" s="1"/>
  <c r="M18" i="12"/>
  <c r="M16" i="12"/>
  <c r="N16" i="12" s="1"/>
  <c r="M14" i="12"/>
  <c r="N14" i="12" s="1"/>
  <c r="L23" i="12"/>
  <c r="L22" i="12"/>
  <c r="L21" i="12"/>
  <c r="L20" i="12"/>
  <c r="L19" i="12"/>
  <c r="L18" i="12"/>
  <c r="L16" i="12"/>
  <c r="L14" i="12"/>
  <c r="N23" i="12" l="1"/>
  <c r="N18" i="12"/>
  <c r="F8" i="12"/>
  <c r="J5" i="12" l="1"/>
  <c r="N6" i="12" s="1"/>
</calcChain>
</file>

<file path=xl/sharedStrings.xml><?xml version="1.0" encoding="utf-8"?>
<sst xmlns="http://schemas.openxmlformats.org/spreadsheetml/2006/main" count="246" uniqueCount="55">
  <si>
    <t xml:space="preserve">All 8 components rated at least once? </t>
  </si>
  <si>
    <t>Complete?</t>
  </si>
  <si>
    <t>MOTP Rating</t>
  </si>
  <si>
    <t>Rating</t>
  </si>
  <si>
    <t>Component Ratings Lookup (RANGE = 'C_Ratings')</t>
  </si>
  <si>
    <t>Ineffective</t>
  </si>
  <si>
    <t>Developing</t>
  </si>
  <si>
    <t>Effective</t>
  </si>
  <si>
    <t>Highly Effective</t>
  </si>
  <si>
    <t xml:space="preserve">Teacher Name: </t>
  </si>
  <si>
    <t>MOTP Completion Criteria:</t>
  </si>
  <si>
    <t xml:space="preserve">MOTP HEDI Rating: </t>
  </si>
  <si>
    <t xml:space="preserve"> # 1  
Formal </t>
  </si>
  <si>
    <t xml:space="preserve"> # 2 
Informal</t>
  </si>
  <si>
    <t xml:space="preserve"> # 3 
Informal</t>
  </si>
  <si>
    <t xml:space="preserve"> # 4 
Informal</t>
  </si>
  <si>
    <t># 5 
Optional</t>
  </si>
  <si>
    <t># 6 
Optional</t>
  </si>
  <si>
    <t># 7 
Optional</t>
  </si>
  <si>
    <t># 8 
Optional</t>
  </si>
  <si>
    <t>During an Observation</t>
  </si>
  <si>
    <t xml:space="preserve">Preparation &amp; Professionalism </t>
  </si>
  <si>
    <t>All 8 components rated at least once?</t>
  </si>
  <si>
    <t>Overall Component Average²</t>
  </si>
  <si>
    <t xml:space="preserve">Rated at Least Once¹ </t>
  </si>
  <si>
    <t>Component:</t>
  </si>
  <si>
    <t xml:space="preserve"> Observation:</t>
  </si>
  <si>
    <t>At least 1 Formal Observation complete?</t>
  </si>
  <si>
    <t>At least 3 Informal Observations complete?</t>
  </si>
  <si>
    <t>Component Weight</t>
  </si>
  <si>
    <t xml:space="preserve"> # 1  
Informal </t>
  </si>
  <si>
    <t xml:space="preserve"> # 4 
Optional</t>
  </si>
  <si>
    <t xml:space="preserve"> # 1  
Informal</t>
  </si>
  <si>
    <t># 5 
Informal</t>
  </si>
  <si>
    <t># 6 
Informal</t>
  </si>
  <si>
    <t>1e: Designing 
      Coherent
      Instruction</t>
  </si>
  <si>
    <t xml:space="preserve">2d: Managing Student Behavior  </t>
  </si>
  <si>
    <t xml:space="preserve">3c: Engaging Students in Learning </t>
  </si>
  <si>
    <t xml:space="preserve">3d: Using Assessment in Instruction </t>
  </si>
  <si>
    <t>1a: Demonstrating
      Knowledge of
      Content and  
      Pedagogy</t>
  </si>
  <si>
    <t xml:space="preserve">2a: Creating an Environment of 
      Respect and Rapport  </t>
  </si>
  <si>
    <t xml:space="preserve">3b: Using Questioning and 
      Discussion Techniques </t>
  </si>
  <si>
    <t>4e: Growing and
      Developing 
      Professionally</t>
  </si>
  <si>
    <t>1a: Demonstrating
      Knowledge of
      Content and 
      Pedagogy</t>
  </si>
  <si>
    <t xml:space="preserve">1a: Demonstrating
      Knowledge of
      Content and 
      Pedagogy </t>
  </si>
  <si>
    <t>MOTP Score (min)</t>
  </si>
  <si>
    <t>MOTP Score (max)</t>
  </si>
  <si>
    <t>MOTP Score To Date³:</t>
  </si>
  <si>
    <t>At least 4 Informal Observations complete?</t>
  </si>
  <si>
    <t>MOTP Rating Summary</t>
  </si>
  <si>
    <t xml:space="preserve"> MOTP Rating Summary</t>
  </si>
  <si>
    <t>Last Updated: February 20, 2020</t>
  </si>
  <si>
    <t>At least 2 Informal Observations complete?</t>
  </si>
  <si>
    <t xml:space="preserve"> # 3 
Optional</t>
  </si>
  <si>
    <t>At least 1 Informal Observations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</si>
</sst>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font>
    <font>
      <sz val="12"/>
      <color rgb="FF000000"/>
      <name val="Arial"/>
      <family val="2"/>
    </font>
    <font>
      <sz val="12"/>
      <color rgb="FF000000"/>
      <name val="Calibri"/>
      <family val="2"/>
    </font>
    <font>
      <b/>
      <sz val="12"/>
      <color rgb="FF000000"/>
      <name val="Arial"/>
      <family val="2"/>
    </font>
    <font>
      <b/>
      <sz val="11"/>
      <color theme="1"/>
      <name val="Arial"/>
      <family val="2"/>
    </font>
    <font>
      <sz val="11"/>
      <color theme="1"/>
      <name val="Arial"/>
      <family val="2"/>
    </font>
    <font>
      <b/>
      <sz val="12"/>
      <color theme="0"/>
      <name val="Arial"/>
      <family val="2"/>
    </font>
    <font>
      <b/>
      <sz val="12"/>
      <name val="Arial"/>
      <family val="2"/>
    </font>
    <font>
      <b/>
      <sz val="14"/>
      <color theme="1"/>
      <name val="Arial"/>
      <family val="2"/>
    </font>
    <font>
      <b/>
      <sz val="12"/>
      <color theme="1"/>
      <name val="Arial"/>
      <family val="2"/>
    </font>
    <font>
      <sz val="12"/>
      <color theme="0"/>
      <name val="Arial"/>
      <family val="2"/>
    </font>
    <font>
      <b/>
      <sz val="20"/>
      <color theme="1"/>
      <name val="Arial"/>
      <family val="2"/>
    </font>
    <font>
      <sz val="9"/>
      <color theme="1"/>
      <name val="Arial"/>
      <family val="2"/>
    </font>
    <font>
      <b/>
      <sz val="10"/>
      <color theme="1"/>
      <name val="Arial"/>
      <family val="2"/>
    </font>
    <font>
      <b/>
      <sz val="11"/>
      <color theme="0"/>
      <name val="Arial"/>
      <family val="2"/>
    </font>
    <font>
      <b/>
      <sz val="8"/>
      <color theme="1"/>
      <name val="Arial"/>
      <family val="2"/>
    </font>
    <font>
      <sz val="10"/>
      <color theme="1"/>
      <name val="Arial"/>
      <family val="2"/>
    </font>
    <font>
      <sz val="12"/>
      <color theme="1"/>
      <name val="Calibri"/>
      <family val="2"/>
      <scheme val="minor"/>
    </font>
    <font>
      <sz val="10"/>
      <name val="Arial"/>
      <family val="2"/>
    </font>
    <font>
      <sz val="12"/>
      <name val="Arial"/>
      <family val="2"/>
    </font>
    <font>
      <b/>
      <sz val="11"/>
      <color theme="1"/>
      <name val="Calibri"/>
      <family val="2"/>
      <scheme val="minor"/>
    </font>
    <font>
      <b/>
      <sz val="14"/>
      <name val="Arial"/>
      <family val="2"/>
    </font>
    <font>
      <b/>
      <sz val="14"/>
      <color theme="0"/>
      <name val="Arial"/>
      <family val="2"/>
    </font>
    <font>
      <b/>
      <sz val="10"/>
      <name val="Arial"/>
      <family val="2"/>
    </font>
    <font>
      <sz val="8"/>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rgb="FF73A6F1"/>
        <bgColor indexed="64"/>
      </patternFill>
    </fill>
    <fill>
      <patternFill patternType="solid">
        <fgColor rgb="FFFCD5B4"/>
        <bgColor rgb="FFFFFFFF"/>
      </patternFill>
    </fill>
    <fill>
      <patternFill patternType="solid">
        <fgColor rgb="FFB8CCE4"/>
        <bgColor rgb="FFFFFFFF"/>
      </patternFill>
    </fill>
    <fill>
      <patternFill patternType="solid">
        <fgColor rgb="FFDA9694"/>
        <bgColor rgb="FF000000"/>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s>
  <borders count="9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theme="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medium">
        <color indexed="64"/>
      </bottom>
      <diagonal/>
    </border>
    <border>
      <left style="thin">
        <color auto="1"/>
      </left>
      <right style="thin">
        <color auto="1"/>
      </right>
      <top/>
      <bottom style="thin">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style="medium">
        <color auto="1"/>
      </top>
      <bottom style="dashed">
        <color auto="1"/>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style="medium">
        <color indexed="64"/>
      </right>
      <top style="medium">
        <color auto="1"/>
      </top>
      <bottom style="thin">
        <color auto="1"/>
      </bottom>
      <diagonal/>
    </border>
    <border>
      <left style="dotted">
        <color auto="1"/>
      </left>
      <right/>
      <top style="medium">
        <color indexed="64"/>
      </top>
      <bottom style="dotted">
        <color auto="1"/>
      </bottom>
      <diagonal/>
    </border>
    <border>
      <left style="dotted">
        <color auto="1"/>
      </left>
      <right/>
      <top style="dotted">
        <color auto="1"/>
      </top>
      <bottom style="medium">
        <color indexed="64"/>
      </bottom>
      <diagonal/>
    </border>
    <border>
      <left style="thin">
        <color auto="1"/>
      </left>
      <right style="thin">
        <color auto="1"/>
      </right>
      <top style="thin">
        <color auto="1"/>
      </top>
      <bottom/>
      <diagonal/>
    </border>
    <border>
      <left/>
      <right style="thin">
        <color theme="1" tint="0.499984740745262"/>
      </right>
      <top style="medium">
        <color indexed="64"/>
      </top>
      <bottom/>
      <diagonal/>
    </border>
    <border>
      <left/>
      <right style="medium">
        <color indexed="64"/>
      </right>
      <top style="medium">
        <color indexed="64"/>
      </top>
      <bottom style="thin">
        <color auto="1"/>
      </bottom>
      <diagonal/>
    </border>
    <border>
      <left/>
      <right style="medium">
        <color auto="1"/>
      </right>
      <top style="thin">
        <color auto="1"/>
      </top>
      <bottom style="medium">
        <color auto="1"/>
      </bottom>
      <diagonal/>
    </border>
    <border>
      <left style="medium">
        <color indexed="64"/>
      </left>
      <right style="medium">
        <color indexed="64"/>
      </right>
      <top style="thin">
        <color auto="1"/>
      </top>
      <bottom style="medium">
        <color indexed="64"/>
      </bottom>
      <diagonal/>
    </border>
    <border>
      <left/>
      <right/>
      <top/>
      <bottom style="medium">
        <color theme="1"/>
      </bottom>
      <diagonal/>
    </border>
    <border>
      <left/>
      <right style="dotted">
        <color auto="1"/>
      </right>
      <top style="medium">
        <color indexed="64"/>
      </top>
      <bottom/>
      <diagonal/>
    </border>
    <border>
      <left/>
      <right style="dotted">
        <color auto="1"/>
      </right>
      <top/>
      <bottom style="medium">
        <color indexed="64"/>
      </bottom>
      <diagonal/>
    </border>
    <border>
      <left/>
      <right style="medium">
        <color auto="1"/>
      </right>
      <top style="thin">
        <color auto="1"/>
      </top>
      <bottom/>
      <diagonal/>
    </border>
    <border>
      <left style="medium">
        <color indexed="64"/>
      </left>
      <right style="medium">
        <color indexed="64"/>
      </right>
      <top/>
      <bottom style="thin">
        <color auto="1"/>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auto="1"/>
      </top>
      <bottom style="thin">
        <color indexed="64"/>
      </bottom>
      <diagonal/>
    </border>
    <border>
      <left/>
      <right style="thin">
        <color auto="1"/>
      </right>
      <top/>
      <bottom style="thin">
        <color auto="1"/>
      </bottom>
      <diagonal/>
    </border>
    <border>
      <left/>
      <right style="thin">
        <color auto="1"/>
      </right>
      <top style="thin">
        <color auto="1"/>
      </top>
      <bottom/>
      <diagonal/>
    </border>
    <border>
      <left/>
      <right/>
      <top style="medium">
        <color indexed="64"/>
      </top>
      <bottom style="dotted">
        <color auto="1"/>
      </bottom>
      <diagonal/>
    </border>
    <border>
      <left/>
      <right/>
      <top style="dotted">
        <color auto="1"/>
      </top>
      <bottom style="thin">
        <color indexed="64"/>
      </bottom>
      <diagonal/>
    </border>
    <border>
      <left/>
      <right/>
      <top style="thin">
        <color indexed="64"/>
      </top>
      <bottom style="dotted">
        <color auto="1"/>
      </bottom>
      <diagonal/>
    </border>
    <border>
      <left/>
      <right/>
      <top style="dotted">
        <color auto="1"/>
      </top>
      <bottom style="medium">
        <color indexed="64"/>
      </bottom>
      <diagonal/>
    </border>
    <border>
      <left style="medium">
        <color indexed="64"/>
      </left>
      <right style="thin">
        <color indexed="64"/>
      </right>
      <top style="medium">
        <color indexed="64"/>
      </top>
      <bottom style="dotted">
        <color auto="1"/>
      </bottom>
      <diagonal/>
    </border>
    <border>
      <left style="medium">
        <color indexed="64"/>
      </left>
      <right style="thin">
        <color indexed="64"/>
      </right>
      <top style="dotted">
        <color auto="1"/>
      </top>
      <bottom style="thin">
        <color indexed="64"/>
      </bottom>
      <diagonal/>
    </border>
    <border>
      <left style="medium">
        <color indexed="64"/>
      </left>
      <right style="thin">
        <color indexed="64"/>
      </right>
      <top style="thin">
        <color indexed="64"/>
      </top>
      <bottom style="dotted">
        <color auto="1"/>
      </bottom>
      <diagonal/>
    </border>
    <border>
      <left style="medium">
        <color indexed="64"/>
      </left>
      <right style="thin">
        <color indexed="64"/>
      </right>
      <top style="thin">
        <color auto="1"/>
      </top>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medium">
        <color indexed="64"/>
      </top>
      <bottom style="dotted">
        <color auto="1"/>
      </bottom>
      <diagonal/>
    </border>
    <border>
      <left style="thin">
        <color indexed="64"/>
      </left>
      <right style="thin">
        <color indexed="64"/>
      </right>
      <top style="dotted">
        <color auto="1"/>
      </top>
      <bottom style="medium">
        <color indexed="64"/>
      </bottom>
      <diagonal/>
    </border>
    <border>
      <left/>
      <right style="thin">
        <color indexed="64"/>
      </right>
      <top style="medium">
        <color indexed="64"/>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style="dotted">
        <color auto="1"/>
      </bottom>
      <diagonal/>
    </border>
    <border>
      <left style="dotted">
        <color auto="1"/>
      </left>
      <right style="thin">
        <color indexed="64"/>
      </right>
      <top style="dotted">
        <color auto="1"/>
      </top>
      <bottom style="medium">
        <color indexed="64"/>
      </bottom>
      <diagonal/>
    </border>
    <border>
      <left/>
      <right style="thin">
        <color auto="1"/>
      </right>
      <top style="thin">
        <color auto="1"/>
      </top>
      <bottom style="medium">
        <color auto="1"/>
      </bottom>
      <diagonal/>
    </border>
    <border>
      <left style="thin">
        <color indexed="64"/>
      </left>
      <right style="medium">
        <color indexed="64"/>
      </right>
      <top style="medium">
        <color indexed="64"/>
      </top>
      <bottom style="dotted">
        <color auto="1"/>
      </bottom>
      <diagonal/>
    </border>
    <border>
      <left style="thin">
        <color indexed="64"/>
      </left>
      <right style="medium">
        <color indexed="64"/>
      </right>
      <top style="dotted">
        <color auto="1"/>
      </top>
      <bottom style="thin">
        <color indexed="64"/>
      </bottom>
      <diagonal/>
    </border>
    <border>
      <left style="thin">
        <color indexed="64"/>
      </left>
      <right style="medium">
        <color indexed="64"/>
      </right>
      <top style="thin">
        <color indexed="64"/>
      </top>
      <bottom style="dotted">
        <color auto="1"/>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diagonal/>
    </border>
    <border>
      <left style="thin">
        <color indexed="64"/>
      </left>
      <right style="medium">
        <color indexed="64"/>
      </right>
      <top style="dotted">
        <color auto="1"/>
      </top>
      <bottom style="medium">
        <color indexed="64"/>
      </bottom>
      <diagonal/>
    </border>
    <border>
      <left/>
      <right style="medium">
        <color rgb="FF73A6F1"/>
      </right>
      <top/>
      <bottom style="thin">
        <color theme="1" tint="0.499984740745262"/>
      </bottom>
      <diagonal/>
    </border>
    <border>
      <left style="medium">
        <color rgb="FF73A6F1"/>
      </left>
      <right style="medium">
        <color rgb="FF73A6F1"/>
      </right>
      <top/>
      <bottom style="thin">
        <color theme="1" tint="0.499984740745262"/>
      </bottom>
      <diagonal/>
    </border>
    <border>
      <left style="medium">
        <color rgb="FF73A6F1"/>
      </left>
      <right/>
      <top/>
      <bottom style="thin">
        <color theme="1" tint="0.499984740745262"/>
      </bottom>
      <diagonal/>
    </border>
    <border>
      <left style="thin">
        <color auto="1"/>
      </left>
      <right style="medium">
        <color auto="1"/>
      </right>
      <top style="medium">
        <color indexed="64"/>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4">
    <xf numFmtId="0" fontId="0" fillId="0" borderId="0"/>
    <xf numFmtId="0" fontId="18" fillId="6" borderId="0" applyNumberFormat="0" applyBorder="0" applyAlignment="0" applyProtection="0"/>
    <xf numFmtId="0" fontId="18" fillId="7" borderId="0" applyNumberFormat="0" applyBorder="0" applyAlignment="0" applyProtection="0"/>
    <xf numFmtId="0" fontId="19" fillId="0" borderId="0"/>
  </cellStyleXfs>
  <cellXfs count="203">
    <xf numFmtId="0" fontId="0" fillId="0" borderId="0" xfId="0"/>
    <xf numFmtId="0" fontId="1" fillId="0" borderId="0" xfId="0" applyFont="1" applyFill="1" applyBorder="1"/>
    <xf numFmtId="0" fontId="0" fillId="0" borderId="0" xfId="0" applyAlignment="1">
      <alignment horizontal="center"/>
    </xf>
    <xf numFmtId="0" fontId="6" fillId="0" borderId="0" xfId="0" applyFont="1" applyFill="1" applyBorder="1"/>
    <xf numFmtId="0" fontId="6" fillId="0" borderId="0" xfId="0" applyFont="1"/>
    <xf numFmtId="0" fontId="6" fillId="0" borderId="27" xfId="0" applyFont="1" applyFill="1" applyBorder="1"/>
    <xf numFmtId="0" fontId="6" fillId="0" borderId="0" xfId="0" applyFont="1" applyBorder="1"/>
    <xf numFmtId="0" fontId="10" fillId="0" borderId="0" xfId="0" applyFont="1" applyFill="1" applyBorder="1" applyAlignment="1">
      <alignment vertical="top"/>
    </xf>
    <xf numFmtId="0" fontId="5" fillId="0" borderId="0" xfId="0" applyFont="1" applyFill="1" applyBorder="1" applyAlignment="1"/>
    <xf numFmtId="0" fontId="1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0" xfId="0" applyFont="1" applyFill="1" applyBorder="1" applyAlignment="1"/>
    <xf numFmtId="0" fontId="11" fillId="0" borderId="18" xfId="0" applyFont="1" applyFill="1" applyBorder="1" applyAlignment="1">
      <alignment horizontal="center" vertical="center" wrapText="1"/>
    </xf>
    <xf numFmtId="0" fontId="5" fillId="0" borderId="18" xfId="0" applyFont="1" applyFill="1" applyBorder="1" applyAlignment="1"/>
    <xf numFmtId="0" fontId="17" fillId="0" borderId="35" xfId="0" quotePrefix="1"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6" xfId="0" quotePrefix="1" applyFont="1" applyFill="1" applyBorder="1" applyAlignment="1">
      <alignment horizontal="center" vertical="center" wrapText="1"/>
    </xf>
    <xf numFmtId="0" fontId="1" fillId="8" borderId="1" xfId="0" applyFont="1" applyFill="1" applyBorder="1" applyAlignment="1">
      <alignment wrapText="1"/>
    </xf>
    <xf numFmtId="0" fontId="1" fillId="8" borderId="28" xfId="0" applyFont="1" applyFill="1" applyBorder="1"/>
    <xf numFmtId="0" fontId="3" fillId="8" borderId="29" xfId="3" applyFont="1" applyFill="1" applyBorder="1" applyAlignment="1">
      <alignment horizontal="center" vertical="center"/>
    </xf>
    <xf numFmtId="0" fontId="3" fillId="8" borderId="30" xfId="3" applyFont="1" applyFill="1" applyBorder="1" applyAlignment="1">
      <alignment horizontal="center" vertical="center"/>
    </xf>
    <xf numFmtId="2" fontId="12" fillId="2" borderId="28"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3" borderId="28" xfId="0" applyFont="1" applyFill="1" applyBorder="1" applyAlignment="1">
      <alignment horizontal="center" vertical="center"/>
    </xf>
    <xf numFmtId="0" fontId="15" fillId="4" borderId="28" xfId="0" applyFont="1" applyFill="1" applyBorder="1" applyAlignment="1">
      <alignment horizontal="center" vertical="center"/>
    </xf>
    <xf numFmtId="0" fontId="16" fillId="9" borderId="41" xfId="0" applyFont="1" applyFill="1" applyBorder="1" applyAlignment="1">
      <alignment horizontal="left" vertical="center" wrapText="1"/>
    </xf>
    <xf numFmtId="0" fontId="16" fillId="9" borderId="44" xfId="0" applyFont="1" applyFill="1" applyBorder="1" applyAlignment="1">
      <alignment horizontal="left" vertical="center" wrapText="1"/>
    </xf>
    <xf numFmtId="0" fontId="17" fillId="0" borderId="0" xfId="0" applyFont="1" applyFill="1" applyBorder="1" applyAlignment="1"/>
    <xf numFmtId="0" fontId="17" fillId="0" borderId="0" xfId="0" applyFont="1" applyFill="1" applyBorder="1" applyAlignment="1">
      <alignment horizontal="left" vertical="top" wrapText="1"/>
    </xf>
    <xf numFmtId="0" fontId="5" fillId="0" borderId="48" xfId="0" applyFont="1" applyFill="1" applyBorder="1" applyAlignment="1">
      <alignment horizontal="center" vertical="center"/>
    </xf>
    <xf numFmtId="0" fontId="14" fillId="0" borderId="28" xfId="0" applyFont="1" applyFill="1" applyBorder="1" applyAlignment="1">
      <alignment horizontal="center" vertical="center" wrapText="1"/>
    </xf>
    <xf numFmtId="0" fontId="6" fillId="0" borderId="53" xfId="0" applyFont="1" applyBorder="1"/>
    <xf numFmtId="0" fontId="24" fillId="0" borderId="0" xfId="0" applyFont="1" applyFill="1" applyBorder="1"/>
    <xf numFmtId="0" fontId="14" fillId="2" borderId="24" xfId="0" applyFont="1" applyFill="1" applyBorder="1" applyAlignment="1"/>
    <xf numFmtId="0" fontId="14" fillId="2" borderId="25" xfId="0" applyFont="1" applyFill="1" applyBorder="1" applyAlignment="1">
      <alignment horizontal="center"/>
    </xf>
    <xf numFmtId="0" fontId="17" fillId="0" borderId="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2" fontId="12" fillId="2" borderId="4"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16" fillId="9" borderId="46" xfId="0" applyFont="1" applyFill="1" applyBorder="1" applyAlignment="1">
      <alignment horizontal="left" vertical="center" wrapText="1"/>
    </xf>
    <xf numFmtId="0" fontId="16" fillId="9" borderId="47" xfId="0" applyFont="1" applyFill="1" applyBorder="1" applyAlignment="1">
      <alignment horizontal="left"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65" xfId="0" applyFont="1" applyFill="1" applyBorder="1" applyAlignment="1">
      <alignment horizontal="center" vertical="center"/>
    </xf>
    <xf numFmtId="0" fontId="5" fillId="3" borderId="25" xfId="0" applyFont="1" applyFill="1" applyBorder="1" applyAlignment="1">
      <alignment horizontal="center" vertical="center"/>
    </xf>
    <xf numFmtId="0" fontId="15" fillId="4" borderId="2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17" fillId="0" borderId="16" xfId="0" applyFont="1" applyFill="1" applyBorder="1" applyAlignment="1">
      <alignment horizontal="center" vertical="top"/>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25" fillId="0" borderId="35" xfId="0" quotePrefix="1" applyFont="1" applyFill="1" applyBorder="1" applyAlignment="1">
      <alignment horizontal="center" vertical="center" wrapText="1"/>
    </xf>
    <xf numFmtId="0" fontId="0" fillId="0" borderId="0" xfId="0" applyAlignment="1">
      <alignment horizontal="right"/>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2" fillId="0" borderId="1" xfId="3" applyFont="1" applyFill="1" applyBorder="1" applyAlignment="1">
      <alignment horizontal="center" vertical="center"/>
    </xf>
    <xf numFmtId="0" fontId="2" fillId="0" borderId="30" xfId="3" applyFont="1" applyFill="1" applyBorder="1" applyAlignment="1">
      <alignment horizontal="center" vertical="center"/>
    </xf>
    <xf numFmtId="0" fontId="20" fillId="0" borderId="30" xfId="3" applyFont="1" applyFill="1" applyBorder="1" applyAlignment="1">
      <alignment horizontal="center" vertical="center"/>
    </xf>
    <xf numFmtId="2" fontId="2" fillId="0" borderId="1" xfId="3" applyNumberFormat="1" applyFont="1" applyFill="1" applyBorder="1" applyAlignment="1">
      <alignment horizontal="center" vertical="center"/>
    </xf>
    <xf numFmtId="2" fontId="2" fillId="0" borderId="5" xfId="3" applyNumberFormat="1" applyFont="1" applyFill="1" applyBorder="1" applyAlignment="1">
      <alignment horizontal="center" vertical="center"/>
    </xf>
    <xf numFmtId="2" fontId="2" fillId="0" borderId="30" xfId="3" applyNumberFormat="1" applyFont="1" applyFill="1" applyBorder="1" applyAlignment="1">
      <alignment horizontal="center" vertical="center"/>
    </xf>
    <xf numFmtId="2" fontId="2" fillId="0" borderId="19" xfId="3" applyNumberFormat="1" applyFont="1" applyFill="1" applyBorder="1" applyAlignment="1">
      <alignment horizontal="center" vertical="center"/>
    </xf>
    <xf numFmtId="2" fontId="20" fillId="0" borderId="30" xfId="3" applyNumberFormat="1" applyFont="1" applyFill="1" applyBorder="1" applyAlignment="1">
      <alignment horizontal="center" vertical="center"/>
    </xf>
    <xf numFmtId="2" fontId="20" fillId="0" borderId="19" xfId="3" applyNumberFormat="1" applyFont="1" applyFill="1" applyBorder="1" applyAlignment="1">
      <alignment horizontal="center" vertical="center"/>
    </xf>
    <xf numFmtId="0" fontId="4" fillId="10" borderId="1" xfId="1" applyFont="1" applyFill="1" applyBorder="1" applyAlignment="1">
      <alignment horizontal="center" vertical="center" wrapText="1"/>
    </xf>
    <xf numFmtId="0" fontId="4" fillId="10" borderId="1" xfId="2" applyFont="1" applyFill="1" applyBorder="1" applyAlignment="1">
      <alignment horizontal="center" vertical="center" wrapText="1"/>
    </xf>
    <xf numFmtId="0" fontId="8" fillId="10" borderId="1" xfId="3" applyFont="1" applyFill="1" applyBorder="1" applyAlignment="1">
      <alignment horizontal="center" vertical="center" wrapText="1"/>
    </xf>
    <xf numFmtId="0" fontId="17" fillId="0" borderId="81" xfId="0" applyFont="1" applyFill="1" applyBorder="1" applyAlignment="1">
      <alignment horizontal="center" vertical="center"/>
    </xf>
    <xf numFmtId="0" fontId="14" fillId="2" borderId="3" xfId="0" applyFont="1" applyFill="1" applyBorder="1" applyAlignment="1"/>
    <xf numFmtId="0" fontId="14" fillId="2" borderId="5" xfId="0" applyFont="1" applyFill="1" applyBorder="1" applyAlignment="1">
      <alignment horizontal="center"/>
    </xf>
    <xf numFmtId="2" fontId="2" fillId="11" borderId="30" xfId="3" applyNumberFormat="1" applyFont="1" applyFill="1" applyBorder="1" applyAlignment="1">
      <alignment horizontal="center" vertical="center"/>
    </xf>
    <xf numFmtId="2" fontId="2" fillId="11" borderId="19" xfId="3" applyNumberFormat="1" applyFont="1" applyFill="1" applyBorder="1" applyAlignment="1">
      <alignment horizontal="center" vertical="center"/>
    </xf>
    <xf numFmtId="0" fontId="2" fillId="11" borderId="1" xfId="3" applyFont="1" applyFill="1" applyBorder="1" applyAlignment="1">
      <alignment horizontal="center" vertical="center"/>
    </xf>
    <xf numFmtId="2" fontId="20" fillId="11" borderId="30" xfId="3" applyNumberFormat="1" applyFont="1" applyFill="1" applyBorder="1" applyAlignment="1">
      <alignment horizontal="center" vertical="center"/>
    </xf>
    <xf numFmtId="2" fontId="20" fillId="11" borderId="19" xfId="3" applyNumberFormat="1" applyFont="1" applyFill="1" applyBorder="1" applyAlignment="1">
      <alignment horizontal="center" vertical="center"/>
    </xf>
    <xf numFmtId="0" fontId="20" fillId="11" borderId="30" xfId="3" applyFont="1" applyFill="1" applyBorder="1" applyAlignment="1">
      <alignment horizontal="center" vertical="center"/>
    </xf>
    <xf numFmtId="0" fontId="2" fillId="11" borderId="30" xfId="3" applyFont="1" applyFill="1" applyBorder="1" applyAlignment="1">
      <alignment horizontal="center" vertical="center"/>
    </xf>
    <xf numFmtId="0" fontId="15" fillId="4" borderId="25" xfId="0" applyFont="1" applyFill="1" applyBorder="1" applyAlignment="1">
      <alignment horizontal="center" vertical="center"/>
    </xf>
    <xf numFmtId="2" fontId="12" fillId="2" borderId="28" xfId="0" applyNumberFormat="1" applyFont="1" applyFill="1" applyBorder="1" applyAlignment="1">
      <alignment horizontal="center" vertical="center"/>
    </xf>
    <xf numFmtId="0" fontId="6" fillId="0" borderId="1" xfId="0" applyFont="1" applyBorder="1" applyAlignment="1">
      <alignment horizontal="center" vertical="center"/>
    </xf>
    <xf numFmtId="0" fontId="9" fillId="5" borderId="4"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4" fillId="2" borderId="2" xfId="0" applyFont="1" applyFill="1" applyBorder="1" applyAlignment="1">
      <alignment horizontal="left" vertical="top"/>
    </xf>
    <xf numFmtId="0" fontId="14" fillId="2" borderId="3" xfId="0" applyFont="1" applyFill="1" applyBorder="1" applyAlignment="1">
      <alignment horizontal="left" vertical="top"/>
    </xf>
    <xf numFmtId="2" fontId="9" fillId="0" borderId="28"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0" fontId="14" fillId="2" borderId="24" xfId="0" applyFont="1" applyFill="1" applyBorder="1" applyAlignment="1">
      <alignment horizontal="center" wrapText="1"/>
    </xf>
    <xf numFmtId="0" fontId="0" fillId="0" borderId="24" xfId="0" applyBorder="1" applyAlignment="1">
      <alignment wrapText="1"/>
    </xf>
    <xf numFmtId="0" fontId="0" fillId="0" borderId="25" xfId="0" applyBorder="1" applyAlignment="1">
      <alignment wrapText="1"/>
    </xf>
    <xf numFmtId="0" fontId="17" fillId="0" borderId="84" xfId="0" applyFont="1" applyFill="1" applyBorder="1" applyAlignment="1"/>
    <xf numFmtId="0" fontId="17" fillId="0" borderId="85" xfId="0" applyFont="1" applyFill="1" applyBorder="1" applyAlignment="1"/>
    <xf numFmtId="0" fontId="17" fillId="0" borderId="86" xfId="0" applyFont="1" applyFill="1" applyBorder="1" applyAlignment="1"/>
    <xf numFmtId="0" fontId="17" fillId="0" borderId="38" xfId="0" applyFont="1" applyFill="1" applyBorder="1" applyAlignment="1">
      <alignment horizontal="left" vertical="top" wrapText="1"/>
    </xf>
    <xf numFmtId="0" fontId="17" fillId="0" borderId="37" xfId="0" applyFont="1" applyFill="1" applyBorder="1" applyAlignment="1">
      <alignment horizontal="left" vertical="top" wrapText="1"/>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14" fillId="0" borderId="4" xfId="0" quotePrefix="1" applyFont="1" applyFill="1" applyBorder="1" applyAlignment="1">
      <alignment horizontal="left" vertical="center"/>
    </xf>
    <xf numFmtId="0" fontId="14" fillId="0" borderId="24" xfId="0" quotePrefix="1" applyFont="1" applyFill="1" applyBorder="1" applyAlignment="1">
      <alignment horizontal="left" vertical="center"/>
    </xf>
    <xf numFmtId="0" fontId="14" fillId="0" borderId="88" xfId="0" quotePrefix="1" applyFont="1" applyFill="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89"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90" xfId="0" applyBorder="1" applyAlignment="1">
      <alignment horizontal="left" vertical="center"/>
    </xf>
    <xf numFmtId="0" fontId="14" fillId="0" borderId="87" xfId="0" applyFont="1" applyFill="1" applyBorder="1" applyAlignment="1">
      <alignment horizontal="center" vertical="center"/>
    </xf>
    <xf numFmtId="0" fontId="21" fillId="0" borderId="91" xfId="0" applyFont="1" applyBorder="1" applyAlignment="1">
      <alignment horizontal="center" vertical="center"/>
    </xf>
    <xf numFmtId="0" fontId="0" fillId="0" borderId="92" xfId="0" applyBorder="1" applyAlignment="1">
      <alignment horizontal="center" vertical="center"/>
    </xf>
    <xf numFmtId="0" fontId="14" fillId="5" borderId="56" xfId="0" applyFont="1" applyFill="1" applyBorder="1" applyAlignment="1">
      <alignment horizontal="center" vertical="center" wrapText="1"/>
    </xf>
    <xf numFmtId="0" fontId="22" fillId="5" borderId="4"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5" fillId="4" borderId="28" xfId="0" applyFont="1" applyFill="1" applyBorder="1" applyAlignment="1">
      <alignment horizontal="center" vertical="center"/>
    </xf>
    <xf numFmtId="0" fontId="15" fillId="4" borderId="30" xfId="0" applyFont="1" applyFill="1" applyBorder="1" applyAlignment="1">
      <alignment horizontal="center" vertical="center"/>
    </xf>
    <xf numFmtId="2" fontId="12" fillId="2" borderId="4" xfId="0" applyNumberFormat="1" applyFont="1" applyFill="1" applyBorder="1" applyAlignment="1">
      <alignment horizontal="center" vertical="center"/>
    </xf>
    <xf numFmtId="2" fontId="12" fillId="2" borderId="17" xfId="0" applyNumberFormat="1" applyFont="1" applyFill="1" applyBorder="1" applyAlignment="1">
      <alignment horizontal="center" vertical="center"/>
    </xf>
    <xf numFmtId="0" fontId="6" fillId="0" borderId="45" xfId="0" applyFont="1" applyBorder="1" applyAlignment="1">
      <alignment horizontal="center" vertical="center"/>
    </xf>
    <xf numFmtId="0" fontId="6" fillId="0" borderId="52" xfId="0" applyFont="1" applyBorder="1" applyAlignment="1">
      <alignment horizontal="center" vertical="center"/>
    </xf>
    <xf numFmtId="0" fontId="6" fillId="0" borderId="57" xfId="0" applyFont="1" applyBorder="1" applyAlignment="1">
      <alignment horizontal="center" vertical="center"/>
    </xf>
    <xf numFmtId="0" fontId="13" fillId="0" borderId="0" xfId="0" applyFont="1" applyFill="1" applyBorder="1" applyAlignment="1">
      <alignment horizontal="left" vertical="top"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0" fillId="0" borderId="5" xfId="0" applyBorder="1" applyAlignment="1">
      <alignment vertical="center" wrapText="1"/>
    </xf>
    <xf numFmtId="0" fontId="14" fillId="0" borderId="4" xfId="0" applyFont="1" applyFill="1" applyBorder="1" applyAlignment="1">
      <alignment vertical="center" wrapText="1"/>
    </xf>
    <xf numFmtId="0" fontId="14" fillId="0" borderId="54" xfId="0" applyFont="1" applyFill="1" applyBorder="1" applyAlignment="1">
      <alignment vertical="center" wrapText="1"/>
    </xf>
    <xf numFmtId="0" fontId="14" fillId="0" borderId="17" xfId="0" applyFont="1" applyFill="1" applyBorder="1" applyAlignment="1">
      <alignment vertical="center" wrapText="1"/>
    </xf>
    <xf numFmtId="0" fontId="14" fillId="0" borderId="55" xfId="0" applyFont="1" applyFill="1" applyBorder="1" applyAlignment="1">
      <alignment vertical="center" wrapText="1"/>
    </xf>
    <xf numFmtId="0" fontId="15" fillId="4" borderId="25" xfId="0" applyFont="1" applyFill="1" applyBorder="1" applyAlignment="1">
      <alignment horizontal="center" vertical="center"/>
    </xf>
    <xf numFmtId="0" fontId="15" fillId="4" borderId="19" xfId="0" applyFont="1" applyFill="1" applyBorder="1" applyAlignment="1">
      <alignment horizontal="center" vertical="center"/>
    </xf>
    <xf numFmtId="2" fontId="12" fillId="2" borderId="28" xfId="0" applyNumberFormat="1" applyFont="1" applyFill="1" applyBorder="1" applyAlignment="1">
      <alignment horizontal="center" vertical="center"/>
    </xf>
    <xf numFmtId="2" fontId="12" fillId="2" borderId="30" xfId="0" applyNumberFormat="1" applyFont="1" applyFill="1" applyBorder="1" applyAlignment="1">
      <alignment horizontal="center" vertical="center"/>
    </xf>
    <xf numFmtId="0" fontId="14" fillId="0" borderId="91" xfId="0" applyFont="1" applyFill="1" applyBorder="1" applyAlignment="1">
      <alignment horizontal="center" vertical="center"/>
    </xf>
    <xf numFmtId="0" fontId="7" fillId="4" borderId="49" xfId="0" applyFont="1" applyFill="1" applyBorder="1" applyAlignment="1">
      <alignment horizontal="center" vertical="center" wrapText="1"/>
    </xf>
    <xf numFmtId="2" fontId="9" fillId="0" borderId="29" xfId="0" applyNumberFormat="1" applyFont="1" applyFill="1" applyBorder="1" applyAlignment="1">
      <alignment horizontal="center" vertical="center"/>
    </xf>
    <xf numFmtId="2" fontId="9" fillId="0" borderId="30" xfId="0" applyNumberFormat="1" applyFont="1" applyFill="1" applyBorder="1" applyAlignment="1">
      <alignment horizontal="center" vertical="center"/>
    </xf>
    <xf numFmtId="0" fontId="22" fillId="5" borderId="24" xfId="0" applyFont="1" applyFill="1" applyBorder="1" applyAlignment="1">
      <alignment horizontal="center" vertical="center"/>
    </xf>
    <xf numFmtId="0" fontId="22" fillId="5" borderId="25"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0" fontId="22" fillId="5" borderId="19" xfId="0" applyFont="1" applyFill="1" applyBorder="1" applyAlignment="1">
      <alignment horizontal="center" vertical="center"/>
    </xf>
    <xf numFmtId="0" fontId="14" fillId="2" borderId="24" xfId="0" applyFont="1" applyFill="1" applyBorder="1" applyAlignment="1">
      <alignment horizontal="left" vertical="top"/>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3" xfId="0" applyFont="1" applyFill="1" applyBorder="1" applyAlignment="1">
      <alignment horizontal="left" vertical="top"/>
    </xf>
    <xf numFmtId="0" fontId="17" fillId="0" borderId="33" xfId="0" applyFont="1" applyFill="1" applyBorder="1" applyAlignment="1">
      <alignment horizontal="left" vertical="top"/>
    </xf>
    <xf numFmtId="0" fontId="17" fillId="0" borderId="77" xfId="0" applyFont="1" applyFill="1" applyBorder="1" applyAlignment="1">
      <alignment horizontal="left" vertical="top"/>
    </xf>
    <xf numFmtId="0" fontId="14" fillId="0" borderId="6" xfId="0" quotePrefix="1" applyFont="1" applyFill="1" applyBorder="1" applyAlignment="1">
      <alignment horizontal="left" vertical="center"/>
    </xf>
    <xf numFmtId="0" fontId="14" fillId="0" borderId="0" xfId="0" quotePrefix="1" applyFont="1" applyFill="1" applyBorder="1" applyAlignment="1">
      <alignment horizontal="left" vertical="center"/>
    </xf>
    <xf numFmtId="0" fontId="14" fillId="0" borderId="89" xfId="0" quotePrefix="1" applyFont="1" applyFill="1" applyBorder="1" applyAlignment="1">
      <alignment horizontal="left" vertical="center"/>
    </xf>
    <xf numFmtId="0" fontId="6" fillId="0" borderId="1" xfId="0" applyFont="1" applyBorder="1" applyAlignment="1">
      <alignment horizontal="center" vertical="center"/>
    </xf>
    <xf numFmtId="0" fontId="0" fillId="0" borderId="3" xfId="0" applyBorder="1" applyAlignment="1">
      <alignment vertical="center" wrapText="1"/>
    </xf>
  </cellXfs>
  <cellStyles count="4">
    <cellStyle name="40% - Accent1 2" xfId="2"/>
    <cellStyle name="40% - Accent6 2" xfId="1"/>
    <cellStyle name="Normal" xfId="0" builtinId="0"/>
    <cellStyle name="Normal 2" xfId="3"/>
  </cellStyles>
  <dxfs count="70">
    <dxf>
      <font>
        <color theme="1"/>
      </font>
      <fill>
        <patternFill>
          <bgColor theme="0" tint="-0.14996795556505021"/>
        </patternFill>
      </fill>
    </dxf>
    <dxf>
      <font>
        <color auto="1"/>
      </font>
      <fill>
        <patternFill>
          <bgColor theme="0"/>
        </patternFill>
      </fill>
    </dxf>
    <dxf>
      <fill>
        <patternFill>
          <bgColor rgb="FF00B050"/>
        </patternFill>
      </fill>
    </dxf>
    <dxf>
      <fill>
        <patternFill>
          <bgColor rgb="FFC6EFCE"/>
        </patternFill>
      </fill>
    </dxf>
    <dxf>
      <fill>
        <patternFill>
          <bgColor rgb="FFFFC7CE"/>
        </patternFill>
      </fill>
    </dxf>
    <dxf>
      <fill>
        <patternFill>
          <bgColor rgb="FFFFFF99"/>
        </patternFill>
      </fill>
    </dxf>
    <dxf>
      <fill>
        <patternFill>
          <bgColor rgb="FFFF3B52"/>
        </patternFill>
      </fill>
    </dxf>
    <dxf>
      <font>
        <color rgb="FF006100"/>
      </font>
      <fill>
        <patternFill>
          <bgColor rgb="FFC6EFCE"/>
        </patternFill>
      </fill>
    </dxf>
    <dxf>
      <font>
        <color auto="1"/>
      </font>
      <fill>
        <patternFill>
          <bgColor rgb="FFFF3B52"/>
        </patternFill>
      </fill>
    </dxf>
    <dxf>
      <font>
        <color auto="1"/>
      </font>
      <fill>
        <patternFill>
          <bgColor rgb="FFFFC7CE"/>
        </patternFill>
      </fill>
    </dxf>
    <dxf>
      <font>
        <color auto="1"/>
      </font>
      <fill>
        <patternFill>
          <bgColor rgb="FFFFFF99"/>
        </patternFill>
      </fill>
    </dxf>
    <dxf>
      <font>
        <color auto="1"/>
      </font>
      <fill>
        <patternFill>
          <bgColor rgb="FFC6EFCE"/>
        </patternFill>
      </fill>
    </dxf>
    <dxf>
      <font>
        <color auto="1"/>
      </font>
      <fill>
        <patternFill>
          <bgColor rgb="FF00B050"/>
        </patternFill>
      </fill>
    </dxf>
    <dxf>
      <fill>
        <patternFill>
          <bgColor theme="0"/>
        </patternFill>
      </fill>
    </dxf>
    <dxf>
      <font>
        <color theme="1"/>
      </font>
      <fill>
        <patternFill>
          <bgColor theme="0" tint="-0.14996795556505021"/>
        </patternFill>
      </fill>
    </dxf>
    <dxf>
      <font>
        <color auto="1"/>
      </font>
      <fill>
        <patternFill>
          <bgColor theme="0"/>
        </patternFill>
      </fill>
    </dxf>
    <dxf>
      <fill>
        <patternFill>
          <bgColor rgb="FF00B050"/>
        </patternFill>
      </fill>
    </dxf>
    <dxf>
      <fill>
        <patternFill>
          <bgColor rgb="FFC6EFCE"/>
        </patternFill>
      </fill>
    </dxf>
    <dxf>
      <fill>
        <patternFill>
          <bgColor rgb="FFFFC7CE"/>
        </patternFill>
      </fill>
    </dxf>
    <dxf>
      <fill>
        <patternFill>
          <bgColor rgb="FFFFFF99"/>
        </patternFill>
      </fill>
    </dxf>
    <dxf>
      <fill>
        <patternFill>
          <bgColor rgb="FFFF3B52"/>
        </patternFill>
      </fill>
    </dxf>
    <dxf>
      <font>
        <color rgb="FF006100"/>
      </font>
      <fill>
        <patternFill>
          <bgColor rgb="FFC6EFCE"/>
        </patternFill>
      </fill>
    </dxf>
    <dxf>
      <font>
        <color auto="1"/>
      </font>
      <fill>
        <patternFill>
          <bgColor rgb="FFFF3B52"/>
        </patternFill>
      </fill>
    </dxf>
    <dxf>
      <font>
        <color auto="1"/>
      </font>
      <fill>
        <patternFill>
          <bgColor rgb="FFFFC7CE"/>
        </patternFill>
      </fill>
    </dxf>
    <dxf>
      <font>
        <color auto="1"/>
      </font>
      <fill>
        <patternFill>
          <bgColor rgb="FFFFFF99"/>
        </patternFill>
      </fill>
    </dxf>
    <dxf>
      <font>
        <color auto="1"/>
      </font>
      <fill>
        <patternFill>
          <bgColor rgb="FFC6EFCE"/>
        </patternFill>
      </fill>
    </dxf>
    <dxf>
      <font>
        <color auto="1"/>
      </font>
      <fill>
        <patternFill>
          <bgColor rgb="FF00B050"/>
        </patternFill>
      </fill>
    </dxf>
    <dxf>
      <fill>
        <patternFill>
          <bgColor theme="0"/>
        </patternFill>
      </fill>
    </dxf>
    <dxf>
      <font>
        <color theme="1"/>
      </font>
      <fill>
        <patternFill>
          <bgColor theme="0" tint="-0.14996795556505021"/>
        </patternFill>
      </fill>
    </dxf>
    <dxf>
      <font>
        <color auto="1"/>
      </font>
      <fill>
        <patternFill>
          <bgColor theme="0"/>
        </patternFill>
      </fill>
    </dxf>
    <dxf>
      <fill>
        <patternFill>
          <bgColor rgb="FF00B050"/>
        </patternFill>
      </fill>
    </dxf>
    <dxf>
      <fill>
        <patternFill>
          <bgColor rgb="FFC6EFCE"/>
        </patternFill>
      </fill>
    </dxf>
    <dxf>
      <fill>
        <patternFill>
          <bgColor rgb="FFFFC7CE"/>
        </patternFill>
      </fill>
    </dxf>
    <dxf>
      <fill>
        <patternFill>
          <bgColor rgb="FFFFFF99"/>
        </patternFill>
      </fill>
    </dxf>
    <dxf>
      <fill>
        <patternFill>
          <bgColor rgb="FFFF3B52"/>
        </patternFill>
      </fill>
    </dxf>
    <dxf>
      <font>
        <color rgb="FF006100"/>
      </font>
      <fill>
        <patternFill>
          <bgColor rgb="FFC6EFCE"/>
        </patternFill>
      </fill>
    </dxf>
    <dxf>
      <font>
        <color auto="1"/>
      </font>
      <fill>
        <patternFill>
          <bgColor rgb="FFFF3B52"/>
        </patternFill>
      </fill>
    </dxf>
    <dxf>
      <font>
        <color auto="1"/>
      </font>
      <fill>
        <patternFill>
          <bgColor rgb="FFFFC7CE"/>
        </patternFill>
      </fill>
    </dxf>
    <dxf>
      <font>
        <color auto="1"/>
      </font>
      <fill>
        <patternFill>
          <bgColor rgb="FFFFFF99"/>
        </patternFill>
      </fill>
    </dxf>
    <dxf>
      <font>
        <color auto="1"/>
      </font>
      <fill>
        <patternFill>
          <bgColor rgb="FFC6EFCE"/>
        </patternFill>
      </fill>
    </dxf>
    <dxf>
      <font>
        <color auto="1"/>
      </font>
      <fill>
        <patternFill>
          <bgColor rgb="FF00B050"/>
        </patternFill>
      </fill>
    </dxf>
    <dxf>
      <fill>
        <patternFill>
          <bgColor theme="0"/>
        </patternFill>
      </fill>
    </dxf>
    <dxf>
      <font>
        <color theme="1"/>
      </font>
      <fill>
        <patternFill>
          <bgColor theme="0" tint="-0.14996795556505021"/>
        </patternFill>
      </fill>
    </dxf>
    <dxf>
      <font>
        <color auto="1"/>
      </font>
      <fill>
        <patternFill>
          <bgColor theme="0"/>
        </patternFill>
      </fill>
    </dxf>
    <dxf>
      <fill>
        <patternFill>
          <bgColor rgb="FF00B050"/>
        </patternFill>
      </fill>
    </dxf>
    <dxf>
      <fill>
        <patternFill>
          <bgColor rgb="FFC6EFCE"/>
        </patternFill>
      </fill>
    </dxf>
    <dxf>
      <fill>
        <patternFill>
          <bgColor rgb="FFFFC7CE"/>
        </patternFill>
      </fill>
    </dxf>
    <dxf>
      <fill>
        <patternFill>
          <bgColor rgb="FFFFFF99"/>
        </patternFill>
      </fill>
    </dxf>
    <dxf>
      <fill>
        <patternFill>
          <bgColor rgb="FFFF3B52"/>
        </patternFill>
      </fill>
    </dxf>
    <dxf>
      <font>
        <color rgb="FF006100"/>
      </font>
      <fill>
        <patternFill>
          <bgColor rgb="FFC6EFCE"/>
        </patternFill>
      </fill>
    </dxf>
    <dxf>
      <font>
        <color auto="1"/>
      </font>
      <fill>
        <patternFill>
          <bgColor rgb="FFFF3B52"/>
        </patternFill>
      </fill>
    </dxf>
    <dxf>
      <font>
        <color auto="1"/>
      </font>
      <fill>
        <patternFill>
          <bgColor rgb="FFFFC7CE"/>
        </patternFill>
      </fill>
    </dxf>
    <dxf>
      <font>
        <color auto="1"/>
      </font>
      <fill>
        <patternFill>
          <bgColor rgb="FFFFFF99"/>
        </patternFill>
      </fill>
    </dxf>
    <dxf>
      <font>
        <color auto="1"/>
      </font>
      <fill>
        <patternFill>
          <bgColor rgb="FFC6EFCE"/>
        </patternFill>
      </fill>
    </dxf>
    <dxf>
      <font>
        <color auto="1"/>
      </font>
      <fill>
        <patternFill>
          <bgColor rgb="FF00B050"/>
        </patternFill>
      </fill>
    </dxf>
    <dxf>
      <fill>
        <patternFill>
          <bgColor theme="0"/>
        </patternFill>
      </fill>
    </dxf>
    <dxf>
      <font>
        <color theme="1"/>
      </font>
      <fill>
        <patternFill>
          <bgColor theme="0" tint="-0.14996795556505021"/>
        </patternFill>
      </fill>
    </dxf>
    <dxf>
      <font>
        <color auto="1"/>
      </font>
      <fill>
        <patternFill>
          <bgColor theme="0"/>
        </patternFill>
      </fill>
    </dxf>
    <dxf>
      <fill>
        <patternFill>
          <bgColor rgb="FF00B050"/>
        </patternFill>
      </fill>
    </dxf>
    <dxf>
      <fill>
        <patternFill>
          <bgColor rgb="FFC6EFCE"/>
        </patternFill>
      </fill>
    </dxf>
    <dxf>
      <fill>
        <patternFill>
          <bgColor rgb="FFFFC7CE"/>
        </patternFill>
      </fill>
    </dxf>
    <dxf>
      <fill>
        <patternFill>
          <bgColor rgb="FFFFFF99"/>
        </patternFill>
      </fill>
    </dxf>
    <dxf>
      <fill>
        <patternFill>
          <bgColor rgb="FFFF3B52"/>
        </patternFill>
      </fill>
    </dxf>
    <dxf>
      <font>
        <color rgb="FF006100"/>
      </font>
      <fill>
        <patternFill>
          <bgColor rgb="FFC6EFCE"/>
        </patternFill>
      </fill>
    </dxf>
    <dxf>
      <font>
        <color auto="1"/>
      </font>
      <fill>
        <patternFill>
          <bgColor rgb="FFFF3B52"/>
        </patternFill>
      </fill>
    </dxf>
    <dxf>
      <font>
        <color auto="1"/>
      </font>
      <fill>
        <patternFill>
          <bgColor rgb="FFFFC7CE"/>
        </patternFill>
      </fill>
    </dxf>
    <dxf>
      <font>
        <color auto="1"/>
      </font>
      <fill>
        <patternFill>
          <bgColor rgb="FFFFFF99"/>
        </patternFill>
      </fill>
    </dxf>
    <dxf>
      <font>
        <color auto="1"/>
      </font>
      <fill>
        <patternFill>
          <bgColor rgb="FFC6EFCE"/>
        </patternFill>
      </fill>
    </dxf>
    <dxf>
      <font>
        <color auto="1"/>
      </font>
      <fill>
        <patternFill>
          <bgColor rgb="FF00B050"/>
        </patternFill>
      </fill>
    </dxf>
    <dxf>
      <fill>
        <patternFill>
          <bgColor theme="0"/>
        </patternFill>
      </fill>
    </dxf>
  </dxfs>
  <tableStyles count="0" defaultTableStyle="TableStyleMedium2" defaultPivotStyle="PivotStyleLight16"/>
  <colors>
    <mruColors>
      <color rgb="FF73A6F1"/>
      <color rgb="FFFFC7CE"/>
      <color rgb="FFBAD3F8"/>
      <color rgb="FFFF3B52"/>
      <color rgb="FFFFFF99"/>
      <color rgb="FFC6EFCE"/>
      <color rgb="FF00B050"/>
      <color rgb="FFFBF874"/>
      <color rgb="FF65D7FF"/>
      <color rgb="FFF7F7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infohub.nyced.org/docs/default-source/doe-employees-only/advance-frequently-asked-questions.pdf" TargetMode="External"/><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hyperlink" Target="mailto:AdvanceSupport@schools.nyc.gov?subject=Help%20with%20the%20Intranet%20MOTP%20Score%20Tracker" TargetMode="External"/><Relationship Id="rId4" Type="http://schemas.openxmlformats.org/officeDocument/2006/relationships/hyperlink" Target="http://intranet.nycboe.net/NR/rdonlyres/716176E4-3A35-4C58-9842-D8D0057432D4/0/AdvanceFAQs_FINAL_92414.pd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tmp"/></Relationships>
</file>

<file path=xl/drawings/_rels/drawing3.xml.rels><?xml version="1.0" encoding="UTF-8" standalone="yes"?>
<Relationships xmlns="http://schemas.openxmlformats.org/package/2006/relationships"><Relationship Id="rId1" Type="http://schemas.openxmlformats.org/officeDocument/2006/relationships/image" Target="../media/image3.tmp"/></Relationships>
</file>

<file path=xl/drawings/_rels/drawing4.xml.rels><?xml version="1.0" encoding="UTF-8" standalone="yes"?>
<Relationships xmlns="http://schemas.openxmlformats.org/package/2006/relationships"><Relationship Id="rId1" Type="http://schemas.openxmlformats.org/officeDocument/2006/relationships/image" Target="../media/image3.tmp"/></Relationships>
</file>

<file path=xl/drawings/_rels/drawing5.xml.rels><?xml version="1.0" encoding="UTF-8" standalone="yes"?>
<Relationships xmlns="http://schemas.openxmlformats.org/package/2006/relationships"><Relationship Id="rId1" Type="http://schemas.openxmlformats.org/officeDocument/2006/relationships/image" Target="../media/image3.tmp"/></Relationships>
</file>

<file path=xl/drawings/_rels/drawing6.xml.rels><?xml version="1.0" encoding="UTF-8" standalone="yes"?>
<Relationships xmlns="http://schemas.openxmlformats.org/package/2006/relationships"><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576568</xdr:colOff>
      <xdr:row>2</xdr:row>
      <xdr:rowOff>28575</xdr:rowOff>
    </xdr:to>
    <xdr:pic>
      <xdr:nvPicPr>
        <xdr:cNvPr id="3" name="Picture 2"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95768" cy="409575"/>
        </a:xfrm>
        <a:prstGeom prst="rect">
          <a:avLst/>
        </a:prstGeom>
      </xdr:spPr>
    </xdr:pic>
    <xdr:clientData/>
  </xdr:twoCellAnchor>
  <xdr:twoCellAnchor>
    <xdr:from>
      <xdr:col>0</xdr:col>
      <xdr:colOff>0</xdr:colOff>
      <xdr:row>2</xdr:row>
      <xdr:rowOff>76200</xdr:rowOff>
    </xdr:from>
    <xdr:to>
      <xdr:col>10</xdr:col>
      <xdr:colOff>180975</xdr:colOff>
      <xdr:row>4</xdr:row>
      <xdr:rowOff>123825</xdr:rowOff>
    </xdr:to>
    <xdr:sp macro="" textlink="">
      <xdr:nvSpPr>
        <xdr:cNvPr id="5" name="TextBox 4"/>
        <xdr:cNvSpPr txBox="1"/>
      </xdr:nvSpPr>
      <xdr:spPr>
        <a:xfrm>
          <a:off x="0" y="457200"/>
          <a:ext cx="6753225" cy="4286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MEASURES OF TEACHER PRACTICE (MOTP) SCORE TRACKER (2019-20)</a:t>
          </a:r>
        </a:p>
      </xdr:txBody>
    </xdr:sp>
    <xdr:clientData/>
  </xdr:twoCellAnchor>
  <xdr:twoCellAnchor editAs="oneCell">
    <xdr:from>
      <xdr:col>0</xdr:col>
      <xdr:colOff>0</xdr:colOff>
      <xdr:row>3</xdr:row>
      <xdr:rowOff>88198</xdr:rowOff>
    </xdr:from>
    <xdr:to>
      <xdr:col>10</xdr:col>
      <xdr:colOff>276225</xdr:colOff>
      <xdr:row>5</xdr:row>
      <xdr:rowOff>52247</xdr:rowOff>
    </xdr:to>
    <xdr:pic>
      <xdr:nvPicPr>
        <xdr:cNvPr id="6" name="Picture 5"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59698"/>
          <a:ext cx="6848475" cy="345049"/>
        </a:xfrm>
        <a:prstGeom prst="rect">
          <a:avLst/>
        </a:prstGeom>
      </xdr:spPr>
    </xdr:pic>
    <xdr:clientData/>
  </xdr:twoCellAnchor>
  <xdr:twoCellAnchor>
    <xdr:from>
      <xdr:col>0</xdr:col>
      <xdr:colOff>47624</xdr:colOff>
      <xdr:row>4</xdr:row>
      <xdr:rowOff>180975</xdr:rowOff>
    </xdr:from>
    <xdr:to>
      <xdr:col>7</xdr:col>
      <xdr:colOff>323850</xdr:colOff>
      <xdr:row>8</xdr:row>
      <xdr:rowOff>76200</xdr:rowOff>
    </xdr:to>
    <xdr:sp macro="" textlink="">
      <xdr:nvSpPr>
        <xdr:cNvPr id="11" name="AssistText"/>
        <xdr:cNvSpPr txBox="1"/>
      </xdr:nvSpPr>
      <xdr:spPr>
        <a:xfrm>
          <a:off x="47624" y="942975"/>
          <a:ext cx="4876801" cy="657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assistance using this tool...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sym typeface="Wingdings"/>
            </a:rPr>
            <a:t>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sym typeface="Wingdings"/>
            </a:rPr>
            <a:t>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sym typeface="Wingdings"/>
            </a:rPr>
            <a:t>P</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lease read this instructions page.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sym typeface="Wingdings"/>
            </a:rPr>
            <a:t>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sym typeface="Wingdings"/>
            </a:rPr>
            <a:t>For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further questions, email </a:t>
          </a:r>
          <a:r>
            <a:rPr kumimoji="0" lang="en-US" sz="1000" b="0" i="0" u="sng" strike="noStrike" kern="0" cap="none" spc="0" normalizeH="0" baseline="0" noProof="0">
              <a:ln>
                <a:noFill/>
              </a:ln>
              <a:solidFill>
                <a:srgbClr val="2A79FA"/>
              </a:solidFill>
              <a:effectLst/>
              <a:uLnTx/>
              <a:uFillTx/>
              <a:latin typeface="Arial" panose="020B0604020202020204" pitchFamily="34" charset="0"/>
              <a:ea typeface="+mn-ea"/>
              <a:cs typeface="Arial" panose="020B0604020202020204" pitchFamily="34" charset="0"/>
            </a:rPr>
            <a:t>AdvanceSupport@schools.nyc.gov</a:t>
          </a:r>
          <a:r>
            <a:rPr kumimoji="0" lang="en-US" sz="1000" b="0" i="0" u="none" strike="noStrike" kern="0" cap="none" spc="0" normalizeH="0" baseline="0" noProof="0">
              <a:ln>
                <a:noFill/>
              </a:ln>
              <a:solidFill>
                <a:srgbClr val="1F497D"/>
              </a:solidFill>
              <a:effectLst/>
              <a:uLnTx/>
              <a:uFillTx/>
              <a:latin typeface="Arial" panose="020B0604020202020204" pitchFamily="34" charset="0"/>
              <a:ea typeface="+mn-ea"/>
              <a:cs typeface="Arial" panose="020B0604020202020204" pitchFamily="34" charset="0"/>
            </a:rPr>
            <a:t>.</a:t>
          </a:r>
        </a:p>
      </xdr:txBody>
    </xdr:sp>
    <xdr:clientData/>
  </xdr:twoCellAnchor>
  <xdr:twoCellAnchor>
    <xdr:from>
      <xdr:col>0</xdr:col>
      <xdr:colOff>1</xdr:colOff>
      <xdr:row>8</xdr:row>
      <xdr:rowOff>123825</xdr:rowOff>
    </xdr:from>
    <xdr:to>
      <xdr:col>10</xdr:col>
      <xdr:colOff>504826</xdr:colOff>
      <xdr:row>17</xdr:row>
      <xdr:rowOff>0</xdr:rowOff>
    </xdr:to>
    <xdr:grpSp>
      <xdr:nvGrpSpPr>
        <xdr:cNvPr id="12" name="Group 11"/>
        <xdr:cNvGrpSpPr/>
      </xdr:nvGrpSpPr>
      <xdr:grpSpPr>
        <a:xfrm>
          <a:off x="1" y="1647825"/>
          <a:ext cx="6600825" cy="1590675"/>
          <a:chOff x="-8584" y="1867535"/>
          <a:chExt cx="6378927" cy="1802765"/>
        </a:xfrm>
      </xdr:grpSpPr>
      <xdr:sp macro="" textlink="">
        <xdr:nvSpPr>
          <xdr:cNvPr id="13" name="Back&amp;PurposeText">
            <a:hlinkClick xmlns:r="http://schemas.openxmlformats.org/officeDocument/2006/relationships" r:id="rId3"/>
          </xdr:cNvPr>
          <xdr:cNvSpPr txBox="1"/>
        </xdr:nvSpPr>
        <xdr:spPr>
          <a:xfrm>
            <a:off x="-8584" y="2169160"/>
            <a:ext cx="6378927" cy="150114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Measures of Teacher Practice (MOTP) Score Tracker is intended to help school leaders and teachers calculate MOTP scores and track teacher progress over the year.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There is a version of the Score Tracker for Option 1, Option 2, Option 3, Option 4, and Option 5 teachers (see each tab near the bottom of this screen).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Each uses the approved scoring formulas for SY 2019-20.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guidance on how the MOTP Rating is calculated, please consult the </a:t>
            </a:r>
            <a:r>
              <a:rPr kumimoji="0" lang="en-US" sz="1000" b="0" i="1" u="sng" strike="noStrike" kern="0" cap="none" spc="0" normalizeH="0" baseline="0" noProof="0">
                <a:ln>
                  <a:noFill/>
                </a:ln>
                <a:solidFill>
                  <a:srgbClr val="2A79FA"/>
                </a:solidFill>
                <a:effectLst/>
                <a:uLnTx/>
                <a:uFillTx/>
                <a:latin typeface="Arial" panose="020B0604020202020204" pitchFamily="34" charset="0"/>
                <a:ea typeface="+mn-ea"/>
                <a:cs typeface="Arial" panose="020B0604020202020204" pitchFamily="34" charset="0"/>
              </a:rPr>
              <a:t>Advance</a:t>
            </a:r>
            <a:r>
              <a:rPr kumimoji="0" lang="en-US" sz="1000" b="0" i="0" u="sng" strike="noStrike" kern="0" cap="none" spc="0" normalizeH="0" baseline="0" noProof="0">
                <a:ln>
                  <a:noFill/>
                </a:ln>
                <a:solidFill>
                  <a:srgbClr val="2A79FA"/>
                </a:solidFill>
                <a:effectLst/>
                <a:uLnTx/>
                <a:uFillTx/>
                <a:latin typeface="Arial" panose="020B0604020202020204" pitchFamily="34" charset="0"/>
                <a:ea typeface="+mn-ea"/>
                <a:cs typeface="Arial" panose="020B0604020202020204" pitchFamily="34" charset="0"/>
              </a:rPr>
              <a:t> Frequently Asked Questions</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xdr:txBody>
      </xdr:sp>
      <xdr:sp macro="" textlink="">
        <xdr:nvSpPr>
          <xdr:cNvPr id="14" name="Back&amp;PurposeTitle"/>
          <xdr:cNvSpPr txBox="1"/>
        </xdr:nvSpPr>
        <xdr:spPr>
          <a:xfrm>
            <a:off x="0" y="1867535"/>
            <a:ext cx="2378147" cy="294639"/>
          </a:xfrm>
          <a:prstGeom prst="rect">
            <a:avLst/>
          </a:prstGeom>
          <a:solidFill>
            <a:srgbClr val="73A6F1"/>
          </a:solidFill>
          <a:ln w="19050"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Background and Purpose:</a:t>
            </a:r>
          </a:p>
        </xdr:txBody>
      </xdr:sp>
    </xdr:grpSp>
    <xdr:clientData/>
  </xdr:twoCellAnchor>
  <xdr:twoCellAnchor>
    <xdr:from>
      <xdr:col>0</xdr:col>
      <xdr:colOff>0</xdr:colOff>
      <xdr:row>17</xdr:row>
      <xdr:rowOff>57150</xdr:rowOff>
    </xdr:from>
    <xdr:to>
      <xdr:col>4</xdr:col>
      <xdr:colOff>304800</xdr:colOff>
      <xdr:row>18</xdr:row>
      <xdr:rowOff>145675</xdr:rowOff>
    </xdr:to>
    <xdr:sp macro="" textlink="">
      <xdr:nvSpPr>
        <xdr:cNvPr id="15" name="Back&amp;PurposeTitle"/>
        <xdr:cNvSpPr txBox="1"/>
      </xdr:nvSpPr>
      <xdr:spPr>
        <a:xfrm>
          <a:off x="0" y="3295650"/>
          <a:ext cx="2743200" cy="279025"/>
        </a:xfrm>
        <a:prstGeom prst="rect">
          <a:avLst/>
        </a:prstGeom>
        <a:solidFill>
          <a:srgbClr val="73A6F1"/>
        </a:solidFill>
        <a:ln w="19050"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How to Use the MOTP Score Tracker :</a:t>
          </a:r>
        </a:p>
      </xdr:txBody>
    </xdr:sp>
    <xdr:clientData/>
  </xdr:twoCellAnchor>
  <xdr:twoCellAnchor>
    <xdr:from>
      <xdr:col>0</xdr:col>
      <xdr:colOff>0</xdr:colOff>
      <xdr:row>15</xdr:row>
      <xdr:rowOff>102069</xdr:rowOff>
    </xdr:from>
    <xdr:to>
      <xdr:col>10</xdr:col>
      <xdr:colOff>495300</xdr:colOff>
      <xdr:row>26</xdr:row>
      <xdr:rowOff>47624</xdr:rowOff>
    </xdr:to>
    <xdr:grpSp>
      <xdr:nvGrpSpPr>
        <xdr:cNvPr id="16" name="Group 15"/>
        <xdr:cNvGrpSpPr/>
      </xdr:nvGrpSpPr>
      <xdr:grpSpPr>
        <a:xfrm>
          <a:off x="0" y="2959569"/>
          <a:ext cx="6591300" cy="2041055"/>
          <a:chOff x="79412" y="8353652"/>
          <a:chExt cx="6435688" cy="3592628"/>
        </a:xfrm>
      </xdr:grpSpPr>
      <xdr:grpSp>
        <xdr:nvGrpSpPr>
          <xdr:cNvPr id="17" name="Group 16"/>
          <xdr:cNvGrpSpPr/>
        </xdr:nvGrpSpPr>
        <xdr:grpSpPr>
          <a:xfrm>
            <a:off x="79412" y="9565553"/>
            <a:ext cx="6435688" cy="2380727"/>
            <a:chOff x="79412" y="9556028"/>
            <a:chExt cx="6435688" cy="2380727"/>
          </a:xfrm>
        </xdr:grpSpPr>
        <xdr:cxnSp macro="">
          <xdr:nvCxnSpPr>
            <xdr:cNvPr id="19" name="Step1Connector"/>
            <xdr:cNvCxnSpPr/>
          </xdr:nvCxnSpPr>
          <xdr:spPr>
            <a:xfrm>
              <a:off x="1028193" y="10149004"/>
              <a:ext cx="405571"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Step1Text"/>
            <xdr:cNvSpPr txBox="1"/>
          </xdr:nvSpPr>
          <xdr:spPr>
            <a:xfrm>
              <a:off x="1267672" y="9567446"/>
              <a:ext cx="5247428" cy="2369309"/>
            </a:xfrm>
            <a:prstGeom prst="rect">
              <a:avLst/>
            </a:prstGeom>
            <a:solidFill>
              <a:schemeClr val="lt1"/>
            </a:solidFill>
            <a:ln w="158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u="none" baseline="0">
                  <a:solidFill>
                    <a:sysClr val="windowText" lastClr="000000"/>
                  </a:solidFill>
                  <a:effectLst/>
                  <a:latin typeface="Arial" panose="020B0604020202020204" pitchFamily="34" charset="0"/>
                  <a:ea typeface="+mn-ea"/>
                  <a:cs typeface="Arial" panose="020B0604020202020204" pitchFamily="34" charset="0"/>
                </a:rPr>
                <a:t>Enter component ratings for each observation into the observation column (1</a:t>
              </a:r>
              <a:r>
                <a:rPr lang="en-US" sz="1000" b="0" baseline="0">
                  <a:solidFill>
                    <a:sysClr val="windowText" lastClr="000000"/>
                  </a:solidFill>
                  <a:effectLst/>
                  <a:latin typeface="Arial" panose="020B0604020202020204" pitchFamily="34" charset="0"/>
                  <a:ea typeface="+mn-ea"/>
                  <a:cs typeface="Arial" panose="020B0604020202020204" pitchFamily="34" charset="0"/>
                </a:rPr>
                <a:t> = Ineffective, 2 = Developing, 3 = Effective, 4 = Highly Effective). If a component was not rated during the observation, the box will be left blank.</a:t>
              </a:r>
            </a:p>
            <a:p>
              <a:pPr marL="0" marR="0" indent="0" defTabSz="914400" eaLnBrk="1" fontAlgn="auto" latinLnBrk="0" hangingPunct="1">
                <a:lnSpc>
                  <a:spcPct val="100000"/>
                </a:lnSpc>
                <a:spcBef>
                  <a:spcPts val="0"/>
                </a:spcBef>
                <a:spcAft>
                  <a:spcPts val="0"/>
                </a:spcAft>
                <a:buClrTx/>
                <a:buSzTx/>
                <a:buFontTx/>
                <a:buNone/>
                <a:tabLst/>
                <a:defRPr/>
              </a:pPr>
              <a:endParaRPr lang="en-US" sz="1000" b="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Arial" panose="020B0604020202020204" pitchFamily="34" charset="0"/>
                  <a:ea typeface="+mn-ea"/>
                  <a:cs typeface="Arial" panose="020B0604020202020204" pitchFamily="34" charset="0"/>
                </a:rPr>
                <a:t>Note: Components 1a, 1e, and 4e are rateable twice on the Evaluator Form for a given observation (once each in the "Observation" section and once each in the </a:t>
              </a:r>
              <a:r>
                <a:rPr lang="en-US" sz="1000" b="0" baseline="0">
                  <a:solidFill>
                    <a:sysClr val="windowText" lastClr="000000"/>
                  </a:solidFill>
                  <a:effectLst/>
                  <a:latin typeface="Arial" panose="020B0604020202020204" pitchFamily="34" charset="0"/>
                  <a:ea typeface="+mn-ea"/>
                  <a:cs typeface="Arial" panose="020B0604020202020204" pitchFamily="34" charset="0"/>
                </a:rPr>
                <a:t>"Preparation and Professionalism" </a:t>
              </a:r>
              <a:r>
                <a:rPr lang="en-US" sz="1000" b="0" baseline="0">
                  <a:solidFill>
                    <a:schemeClr val="dk1"/>
                  </a:solidFill>
                  <a:effectLst/>
                  <a:latin typeface="Arial" panose="020B0604020202020204" pitchFamily="34" charset="0"/>
                  <a:ea typeface="+mn-ea"/>
                  <a:cs typeface="Arial" panose="020B0604020202020204" pitchFamily="34" charset="0"/>
                </a:rPr>
                <a:t>section). Thus, those components appear twice in this Score Tracker. Ratings should be entered under the appropriate listing.</a:t>
              </a:r>
              <a:endParaRPr lang="en-US" sz="1000">
                <a:effectLst/>
                <a:latin typeface="Arial" panose="020B0604020202020204" pitchFamily="34" charset="0"/>
                <a:cs typeface="Arial" panose="020B0604020202020204" pitchFamily="34" charset="0"/>
              </a:endParaRPr>
            </a:p>
          </xdr:txBody>
        </xdr:sp>
        <xdr:sp macro="" textlink="">
          <xdr:nvSpPr>
            <xdr:cNvPr id="21" name="Step1Title"/>
            <xdr:cNvSpPr txBox="1"/>
          </xdr:nvSpPr>
          <xdr:spPr>
            <a:xfrm>
              <a:off x="79412" y="9556028"/>
              <a:ext cx="1032139" cy="1475377"/>
            </a:xfrm>
            <a:prstGeom prst="rect">
              <a:avLst/>
            </a:prstGeom>
            <a:solidFill>
              <a:srgbClr val="73A6F1"/>
            </a:solidFill>
            <a:ln w="19050"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a:ln>
                    <a:noFill/>
                  </a:ln>
                  <a:solidFill>
                    <a:sysClr val="window" lastClr="FFFFFF"/>
                  </a:solidFill>
                  <a:effectLst/>
                  <a:uLnTx/>
                  <a:uFillTx/>
                  <a:latin typeface="Arial" panose="020B0604020202020204" pitchFamily="34" charset="0"/>
                  <a:ea typeface="+mn-ea"/>
                  <a:cs typeface="Arial" panose="020B0604020202020204" pitchFamily="34" charset="0"/>
                </a:rPr>
                <a:t>Step 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a:ln>
                    <a:noFill/>
                  </a:ln>
                  <a:solidFill>
                    <a:sysClr val="window" lastClr="FFFFFF"/>
                  </a:solidFill>
                  <a:effectLst/>
                  <a:uLnTx/>
                  <a:uFillTx/>
                  <a:latin typeface="Arial" panose="020B0604020202020204" pitchFamily="34" charset="0"/>
                  <a:ea typeface="+mn-ea"/>
                  <a:cs typeface="Arial" panose="020B0604020202020204" pitchFamily="34" charset="0"/>
                </a:rPr>
                <a:t>Enter Observation Ratings</a:t>
              </a:r>
            </a:p>
          </xdr:txBody>
        </xdr:sp>
      </xdr:grpSp>
      <xdr:sp macro="" textlink="">
        <xdr:nvSpPr>
          <xdr:cNvPr id="18" name="TextBox 17">
            <a:hlinkClick xmlns:r="http://schemas.openxmlformats.org/officeDocument/2006/relationships" r:id="rId4"/>
          </xdr:cNvPr>
          <xdr:cNvSpPr txBox="1"/>
        </xdr:nvSpPr>
        <xdr:spPr>
          <a:xfrm>
            <a:off x="1036993" y="8353652"/>
            <a:ext cx="2374900" cy="423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latin typeface="Arial" panose="020B0604020202020204" pitchFamily="34" charset="0"/>
              <a:cs typeface="Arial" panose="020B0604020202020204" pitchFamily="34" charset="0"/>
            </a:endParaRPr>
          </a:p>
        </xdr:txBody>
      </xdr:sp>
    </xdr:grpSp>
    <xdr:clientData/>
  </xdr:twoCellAnchor>
  <xdr:twoCellAnchor>
    <xdr:from>
      <xdr:col>0</xdr:col>
      <xdr:colOff>0</xdr:colOff>
      <xdr:row>26</xdr:row>
      <xdr:rowOff>127928</xdr:rowOff>
    </xdr:from>
    <xdr:to>
      <xdr:col>10</xdr:col>
      <xdr:colOff>495300</xdr:colOff>
      <xdr:row>31</xdr:row>
      <xdr:rowOff>152400</xdr:rowOff>
    </xdr:to>
    <xdr:grpSp>
      <xdr:nvGrpSpPr>
        <xdr:cNvPr id="22" name="Group 21"/>
        <xdr:cNvGrpSpPr/>
      </xdr:nvGrpSpPr>
      <xdr:grpSpPr>
        <a:xfrm>
          <a:off x="0" y="5080928"/>
          <a:ext cx="6591300" cy="976972"/>
          <a:chOff x="85724" y="13054751"/>
          <a:chExt cx="6263696" cy="885718"/>
        </a:xfrm>
      </xdr:grpSpPr>
      <xdr:cxnSp macro="">
        <xdr:nvCxnSpPr>
          <xdr:cNvPr id="23" name="Step2Connector"/>
          <xdr:cNvCxnSpPr/>
        </xdr:nvCxnSpPr>
        <xdr:spPr>
          <a:xfrm>
            <a:off x="1077236" y="13439749"/>
            <a:ext cx="404331"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Step2Text"/>
          <xdr:cNvSpPr txBox="1"/>
        </xdr:nvSpPr>
        <xdr:spPr>
          <a:xfrm>
            <a:off x="1231019" y="13054751"/>
            <a:ext cx="5118401" cy="885718"/>
          </a:xfrm>
          <a:prstGeom prst="rect">
            <a:avLst/>
          </a:prstGeom>
          <a:solidFill>
            <a:schemeClr val="lt1"/>
          </a:solidFill>
          <a:ln w="158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u="none" baseline="0">
                <a:solidFill>
                  <a:sysClr val="windowText" lastClr="000000"/>
                </a:solidFill>
                <a:effectLst/>
                <a:latin typeface="Arial" panose="020B0604020202020204" pitchFamily="34" charset="0"/>
                <a:ea typeface="+mn-ea"/>
                <a:cs typeface="Arial" panose="020B0604020202020204" pitchFamily="34" charset="0"/>
              </a:rPr>
              <a:t>The Score Tracker will automatically calculate the average score of each component to produce Overall Component Averages. The Overall Component Average is a simple average of present ratings for that component. For components 1a, 1e, and 4e, although ratings can be entered into either the "Observation" or "Preparation &amp; Professionalism" section, the Score Tracker will automatically average all ratings present in both rows together to produce the Overall Component Average.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ysClr val="windowText" lastClr="000000"/>
              </a:solidFill>
              <a:effectLst/>
              <a:latin typeface="Arial" panose="020B0604020202020204" pitchFamily="34" charset="0"/>
              <a:ea typeface="+mn-ea"/>
              <a:cs typeface="Arial" panose="020B0604020202020204" pitchFamily="34" charset="0"/>
            </a:endParaRPr>
          </a:p>
        </xdr:txBody>
      </xdr:sp>
      <xdr:sp macro="" textlink="">
        <xdr:nvSpPr>
          <xdr:cNvPr id="25" name="Step2Title"/>
          <xdr:cNvSpPr txBox="1"/>
        </xdr:nvSpPr>
        <xdr:spPr>
          <a:xfrm>
            <a:off x="85724" y="13068300"/>
            <a:ext cx="1008311" cy="837625"/>
          </a:xfrm>
          <a:prstGeom prst="rect">
            <a:avLst/>
          </a:prstGeom>
          <a:solidFill>
            <a:srgbClr val="73A6F1"/>
          </a:solidFill>
          <a:ln w="19050"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a:ln>
                  <a:noFill/>
                </a:ln>
                <a:solidFill>
                  <a:sysClr val="window" lastClr="FFFFFF"/>
                </a:solidFill>
                <a:effectLst/>
                <a:uLnTx/>
                <a:uFillTx/>
                <a:latin typeface="Arial" panose="020B0604020202020204" pitchFamily="34" charset="0"/>
                <a:ea typeface="+mn-ea"/>
                <a:cs typeface="Arial" panose="020B0604020202020204" pitchFamily="34" charset="0"/>
              </a:rPr>
              <a:t>Step 2:   Calculate Overall Component Averages</a:t>
            </a:r>
          </a:p>
        </xdr:txBody>
      </xdr:sp>
    </xdr:grpSp>
    <xdr:clientData/>
  </xdr:twoCellAnchor>
  <xdr:twoCellAnchor>
    <xdr:from>
      <xdr:col>0</xdr:col>
      <xdr:colOff>0</xdr:colOff>
      <xdr:row>32</xdr:row>
      <xdr:rowOff>47626</xdr:rowOff>
    </xdr:from>
    <xdr:to>
      <xdr:col>10</xdr:col>
      <xdr:colOff>495301</xdr:colOff>
      <xdr:row>45</xdr:row>
      <xdr:rowOff>180974</xdr:rowOff>
    </xdr:to>
    <xdr:grpSp>
      <xdr:nvGrpSpPr>
        <xdr:cNvPr id="26" name="Group 25"/>
        <xdr:cNvGrpSpPr/>
      </xdr:nvGrpSpPr>
      <xdr:grpSpPr>
        <a:xfrm>
          <a:off x="0" y="6143626"/>
          <a:ext cx="6591301" cy="2609848"/>
          <a:chOff x="59063" y="14725650"/>
          <a:chExt cx="6358446" cy="2653387"/>
        </a:xfrm>
      </xdr:grpSpPr>
      <xdr:cxnSp macro="">
        <xdr:nvCxnSpPr>
          <xdr:cNvPr id="27" name="Step3Connector"/>
          <xdr:cNvCxnSpPr/>
        </xdr:nvCxnSpPr>
        <xdr:spPr>
          <a:xfrm>
            <a:off x="959406" y="15095013"/>
            <a:ext cx="404983"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Step3Text"/>
          <xdr:cNvSpPr txBox="1"/>
        </xdr:nvSpPr>
        <xdr:spPr>
          <a:xfrm>
            <a:off x="1224493" y="14738361"/>
            <a:ext cx="5193016" cy="2640676"/>
          </a:xfrm>
          <a:prstGeom prst="rect">
            <a:avLst/>
          </a:prstGeom>
          <a:solidFill>
            <a:schemeClr val="lt1"/>
          </a:solidFill>
          <a:ln w="158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Arial" panose="020B0604020202020204" pitchFamily="34" charset="0"/>
                <a:ea typeface="+mn-ea"/>
                <a:cs typeface="Arial" panose="020B0604020202020204" pitchFamily="34" charset="0"/>
              </a:rPr>
              <a:t>At the top left-hand side of the page, the black and white box displays the "MOTP Completion Criteria."  The criteria reflects the minimum MOTP requirements for the given MOTP Observation Option.</a:t>
            </a:r>
          </a:p>
          <a:p>
            <a:pPr marL="0" marR="0" indent="0" defTabSz="914400" eaLnBrk="1" fontAlgn="auto" latinLnBrk="0" hangingPunct="1">
              <a:lnSpc>
                <a:spcPct val="100000"/>
              </a:lnSpc>
              <a:spcBef>
                <a:spcPts val="0"/>
              </a:spcBef>
              <a:spcAft>
                <a:spcPts val="0"/>
              </a:spcAft>
              <a:buClrTx/>
              <a:buSzTx/>
              <a:buFontTx/>
              <a:buNone/>
              <a:tabLst/>
              <a:defRPr/>
            </a:pPr>
            <a:endParaRPr lang="en-US" sz="1000" b="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Arial" panose="020B0604020202020204" pitchFamily="34" charset="0"/>
                <a:ea typeface="+mn-ea"/>
                <a:cs typeface="Arial" panose="020B0604020202020204" pitchFamily="34" charset="0"/>
              </a:rPr>
              <a:t>To the right, the "MOTP Score To Date" field calculates the weighted average of the Overall Component Averages.</a:t>
            </a:r>
            <a:r>
              <a:rPr lang="en-US" sz="1000" b="0" baseline="0">
                <a:solidFill>
                  <a:sysClr val="windowText" lastClr="000000"/>
                </a:solidFill>
                <a:effectLst/>
                <a:latin typeface="Arial" panose="020B0604020202020204" pitchFamily="34" charset="0"/>
                <a:ea typeface="+mn-ea"/>
                <a:cs typeface="Arial" panose="020B0604020202020204" pitchFamily="34" charset="0"/>
              </a:rPr>
              <a:t> Overall Component Averages for components 1a, 1e, and 4e count for 5% each, and Overall Component Averages for components 2b, 2d, 3b, 3c, and 3d count for 17% each (If one or more components have not yet been rated, the MOTP Score to Date calculation will automatically adjust).</a:t>
            </a:r>
          </a:p>
          <a:p>
            <a:pPr marL="0" marR="0" indent="0" defTabSz="914400" eaLnBrk="1" fontAlgn="auto" latinLnBrk="0" hangingPunct="1">
              <a:lnSpc>
                <a:spcPct val="100000"/>
              </a:lnSpc>
              <a:spcBef>
                <a:spcPts val="0"/>
              </a:spcBef>
              <a:spcAft>
                <a:spcPts val="0"/>
              </a:spcAft>
              <a:buClrTx/>
              <a:buSzTx/>
              <a:buFontTx/>
              <a:buNone/>
              <a:tabLst/>
              <a:defRPr/>
            </a:pPr>
            <a:endParaRPr lang="en-US" sz="1000" b="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Arial" panose="020B0604020202020204" pitchFamily="34" charset="0"/>
                <a:ea typeface="+mn-ea"/>
                <a:cs typeface="Arial" panose="020B0604020202020204" pitchFamily="34" charset="0"/>
              </a:rPr>
              <a:t>If the MOTP Completion Criteria are all met, the MOTP HEDI Rating field will  display. The MOTP HEDI Rating field is determined by converting the MOTP Score To Date using the the "MOTP Rating Table" tab.</a:t>
            </a:r>
          </a:p>
          <a:p>
            <a:pPr marL="0" marR="0" indent="0" defTabSz="914400" eaLnBrk="1" fontAlgn="auto" latinLnBrk="0" hangingPunct="1">
              <a:lnSpc>
                <a:spcPct val="100000"/>
              </a:lnSpc>
              <a:spcBef>
                <a:spcPts val="0"/>
              </a:spcBef>
              <a:spcAft>
                <a:spcPts val="0"/>
              </a:spcAft>
              <a:buClrTx/>
              <a:buSzTx/>
              <a:buFontTx/>
              <a:buNone/>
              <a:tabLst/>
              <a:defRPr/>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Please note that the information produced by this Score Tracker is only for tracking purposes. Official MOTP ratings are communicated via the Final Summary Form near the end of the school year. </a:t>
            </a:r>
          </a:p>
        </xdr:txBody>
      </xdr:sp>
      <xdr:sp macro="" textlink="">
        <xdr:nvSpPr>
          <xdr:cNvPr id="29" name="Step3Title"/>
          <xdr:cNvSpPr txBox="1"/>
        </xdr:nvSpPr>
        <xdr:spPr>
          <a:xfrm>
            <a:off x="59063" y="14725650"/>
            <a:ext cx="1028320" cy="977883"/>
          </a:xfrm>
          <a:prstGeom prst="rect">
            <a:avLst/>
          </a:prstGeom>
          <a:solidFill>
            <a:srgbClr val="73A6F1"/>
          </a:solidFill>
          <a:ln w="19050"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a:ln>
                  <a:noFill/>
                </a:ln>
                <a:solidFill>
                  <a:sysClr val="window" lastClr="FFFFFF"/>
                </a:solidFill>
                <a:effectLst/>
                <a:uLnTx/>
                <a:uFillTx/>
                <a:latin typeface="Arial" panose="020B0604020202020204" pitchFamily="34" charset="0"/>
                <a:ea typeface="+mn-ea"/>
                <a:cs typeface="Arial" panose="020B0604020202020204" pitchFamily="34" charset="0"/>
              </a:rPr>
              <a:t>Step 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a:ln>
                  <a:noFill/>
                </a:ln>
                <a:solidFill>
                  <a:sysClr val="window" lastClr="FFFFFF"/>
                </a:solidFill>
                <a:effectLst/>
                <a:uLnTx/>
                <a:uFillTx/>
                <a:latin typeface="Arial" panose="020B0604020202020204" pitchFamily="34" charset="0"/>
                <a:ea typeface="+mn-ea"/>
                <a:cs typeface="Arial" panose="020B0604020202020204" pitchFamily="34" charset="0"/>
              </a:rPr>
              <a:t>View MOTP Completion Criteria and Score To Date</a:t>
            </a:r>
          </a:p>
        </xdr:txBody>
      </xdr:sp>
    </xdr:grpSp>
    <xdr:clientData/>
  </xdr:twoCellAnchor>
  <xdr:twoCellAnchor>
    <xdr:from>
      <xdr:col>2</xdr:col>
      <xdr:colOff>581025</xdr:colOff>
      <xdr:row>7</xdr:row>
      <xdr:rowOff>19050</xdr:rowOff>
    </xdr:from>
    <xdr:to>
      <xdr:col>5</xdr:col>
      <xdr:colOff>628650</xdr:colOff>
      <xdr:row>8</xdr:row>
      <xdr:rowOff>19050</xdr:rowOff>
    </xdr:to>
    <xdr:sp macro="" textlink="">
      <xdr:nvSpPr>
        <xdr:cNvPr id="8" name="TextBox 7">
          <a:hlinkClick xmlns:r="http://schemas.openxmlformats.org/officeDocument/2006/relationships" r:id="rId5"/>
        </xdr:cNvPr>
        <xdr:cNvSpPr txBox="1"/>
      </xdr:nvSpPr>
      <xdr:spPr>
        <a:xfrm>
          <a:off x="1895475" y="1352550"/>
          <a:ext cx="20193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733425</xdr:colOff>
      <xdr:row>0</xdr:row>
      <xdr:rowOff>95250</xdr:rowOff>
    </xdr:from>
    <xdr:to>
      <xdr:col>9</xdr:col>
      <xdr:colOff>419100</xdr:colOff>
      <xdr:row>3</xdr:row>
      <xdr:rowOff>57150</xdr:rowOff>
    </xdr:to>
    <xdr:sp macro="" textlink="">
      <xdr:nvSpPr>
        <xdr:cNvPr id="2" name="TextBox 1"/>
        <xdr:cNvSpPr txBox="1"/>
      </xdr:nvSpPr>
      <xdr:spPr>
        <a:xfrm>
          <a:off x="3295650" y="95250"/>
          <a:ext cx="4248150" cy="514350"/>
        </a:xfrm>
        <a:prstGeom prst="rect">
          <a:avLst/>
        </a:prstGeom>
        <a:solidFill>
          <a:srgbClr val="73A6F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MOTP Score Tracker - Option # 1</a:t>
          </a:r>
        </a:p>
      </xdr:txBody>
    </xdr:sp>
    <xdr:clientData/>
  </xdr:twoCellAnchor>
  <xdr:oneCellAnchor>
    <xdr:from>
      <xdr:col>14</xdr:col>
      <xdr:colOff>0</xdr:colOff>
      <xdr:row>24</xdr:row>
      <xdr:rowOff>0</xdr:rowOff>
    </xdr:from>
    <xdr:ext cx="184731" cy="264560"/>
    <xdr:sp macro="" textlink="">
      <xdr:nvSpPr>
        <xdr:cNvPr id="3" name="TextBox 2"/>
        <xdr:cNvSpPr txBox="1"/>
      </xdr:nvSpPr>
      <xdr:spPr>
        <a:xfrm>
          <a:off x="11963400" y="769620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editAs="oneCell">
    <xdr:from>
      <xdr:col>0</xdr:col>
      <xdr:colOff>0</xdr:colOff>
      <xdr:row>0</xdr:row>
      <xdr:rowOff>0</xdr:rowOff>
    </xdr:from>
    <xdr:to>
      <xdr:col>3</xdr:col>
      <xdr:colOff>171830</xdr:colOff>
      <xdr:row>3</xdr:row>
      <xdr:rowOff>38182</xdr:rowOff>
    </xdr:to>
    <xdr:pic>
      <xdr:nvPicPr>
        <xdr:cNvPr id="5" name="Picture 4"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915030" cy="590632"/>
        </a:xfrm>
        <a:prstGeom prst="rect">
          <a:avLst/>
        </a:prstGeom>
      </xdr:spPr>
    </xdr:pic>
    <xdr:clientData/>
  </xdr:twoCellAnchor>
  <xdr:twoCellAnchor>
    <xdr:from>
      <xdr:col>0</xdr:col>
      <xdr:colOff>0</xdr:colOff>
      <xdr:row>25</xdr:row>
      <xdr:rowOff>0</xdr:rowOff>
    </xdr:from>
    <xdr:to>
      <xdr:col>14</xdr:col>
      <xdr:colOff>19050</xdr:colOff>
      <xdr:row>30</xdr:row>
      <xdr:rowOff>171450</xdr:rowOff>
    </xdr:to>
    <xdr:sp macro="" textlink="">
      <xdr:nvSpPr>
        <xdr:cNvPr id="6" name="Back&amp;PurposeText"/>
        <xdr:cNvSpPr txBox="1"/>
      </xdr:nvSpPr>
      <xdr:spPr>
        <a:xfrm>
          <a:off x="0" y="7791450"/>
          <a:ext cx="11163300" cy="10763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¹Rated at Least Once: Three Danielson Components (1a, 1e, 4e) may be rated outside of classroom observations (if observed within 15 days prior to an observation) and/or during an observation, e.g. during a meeting. The "YES" indicator will appear if the component has been rated in either way. </a:t>
          </a: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²Overall Component Average: The Overall Component Average is a simple average of all ratings for a given component. For 1a, 1e, and 4e, outside of classroom observations and in classroom observations are included in this calculation.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³MOTP Score to Date: MOTP Scores are a weighted-average on a scale from 1-4. Domains 2 &amp; 3 have a total weight of 85%. Domains 1 &amp; 4 have a total weight of 15%. This rating is then converted to an MOTP HEDI Rating (Highly Effective, Effective, Developing, or Ineffective). See the MOTP Rating Table tab for this conversion.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733424</xdr:colOff>
      <xdr:row>0</xdr:row>
      <xdr:rowOff>95250</xdr:rowOff>
    </xdr:from>
    <xdr:to>
      <xdr:col>9</xdr:col>
      <xdr:colOff>428625</xdr:colOff>
      <xdr:row>3</xdr:row>
      <xdr:rowOff>57150</xdr:rowOff>
    </xdr:to>
    <xdr:sp macro="" textlink="">
      <xdr:nvSpPr>
        <xdr:cNvPr id="2" name="TextBox 1"/>
        <xdr:cNvSpPr txBox="1"/>
      </xdr:nvSpPr>
      <xdr:spPr>
        <a:xfrm>
          <a:off x="3295649" y="95250"/>
          <a:ext cx="4257676" cy="514350"/>
        </a:xfrm>
        <a:prstGeom prst="rect">
          <a:avLst/>
        </a:prstGeom>
        <a:solidFill>
          <a:srgbClr val="73A6F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MOTP Score Tracker - Option # 2</a:t>
          </a:r>
        </a:p>
      </xdr:txBody>
    </xdr:sp>
    <xdr:clientData/>
  </xdr:twoCellAnchor>
  <xdr:oneCellAnchor>
    <xdr:from>
      <xdr:col>14</xdr:col>
      <xdr:colOff>0</xdr:colOff>
      <xdr:row>24</xdr:row>
      <xdr:rowOff>0</xdr:rowOff>
    </xdr:from>
    <xdr:ext cx="184731" cy="264560"/>
    <xdr:sp macro="" textlink="">
      <xdr:nvSpPr>
        <xdr:cNvPr id="3" name="TextBox 2"/>
        <xdr:cNvSpPr txBox="1"/>
      </xdr:nvSpPr>
      <xdr:spPr>
        <a:xfrm>
          <a:off x="11144250" y="769620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editAs="oneCell">
    <xdr:from>
      <xdr:col>0</xdr:col>
      <xdr:colOff>0</xdr:colOff>
      <xdr:row>0</xdr:row>
      <xdr:rowOff>0</xdr:rowOff>
    </xdr:from>
    <xdr:to>
      <xdr:col>3</xdr:col>
      <xdr:colOff>171830</xdr:colOff>
      <xdr:row>3</xdr:row>
      <xdr:rowOff>38182</xdr:rowOff>
    </xdr:to>
    <xdr:pic>
      <xdr:nvPicPr>
        <xdr:cNvPr id="5" name="Picture 4"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915030" cy="590632"/>
        </a:xfrm>
        <a:prstGeom prst="rect">
          <a:avLst/>
        </a:prstGeom>
      </xdr:spPr>
    </xdr:pic>
    <xdr:clientData/>
  </xdr:twoCellAnchor>
  <xdr:twoCellAnchor>
    <xdr:from>
      <xdr:col>0</xdr:col>
      <xdr:colOff>0</xdr:colOff>
      <xdr:row>25</xdr:row>
      <xdr:rowOff>0</xdr:rowOff>
    </xdr:from>
    <xdr:to>
      <xdr:col>14</xdr:col>
      <xdr:colOff>19050</xdr:colOff>
      <xdr:row>30</xdr:row>
      <xdr:rowOff>171450</xdr:rowOff>
    </xdr:to>
    <xdr:sp macro="" textlink="">
      <xdr:nvSpPr>
        <xdr:cNvPr id="6" name="Back&amp;PurposeText"/>
        <xdr:cNvSpPr txBox="1"/>
      </xdr:nvSpPr>
      <xdr:spPr>
        <a:xfrm>
          <a:off x="0" y="7791450"/>
          <a:ext cx="11163300" cy="10763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¹Rated at Least Once: Three Danielson Components (1a, 1e, 4e) may be rated outside of classroom observations (if observed within 15 days prior to an observation) and/or during an observation, e.g. during a meeting. The "YES" indicator will appear if the component has been rated in either way. </a:t>
          </a: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²Overall Component Average: The Overall Component Average is a simple average of all ratings for a given component. For 1a, 1e, and 4e, outside of classroom observations and in classroom observations are included in this calculation.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³MOTP Score to Date: MOTP Scores are a weighted-average on a scale from 1-4. Domains 2 &amp; 3 have a total weight of 85%. Domains 1 &amp; 4 have a total weight of 15%. This rating is then converted to an MOTP HEDI Rating (Highly Effective, Effective, Developing, or Ineffective). See the MOTP Rating Table tab for this conversion.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733424</xdr:colOff>
      <xdr:row>0</xdr:row>
      <xdr:rowOff>95250</xdr:rowOff>
    </xdr:from>
    <xdr:to>
      <xdr:col>9</xdr:col>
      <xdr:colOff>447675</xdr:colOff>
      <xdr:row>3</xdr:row>
      <xdr:rowOff>57150</xdr:rowOff>
    </xdr:to>
    <xdr:sp macro="" textlink="">
      <xdr:nvSpPr>
        <xdr:cNvPr id="5" name="TextBox 4"/>
        <xdr:cNvSpPr txBox="1"/>
      </xdr:nvSpPr>
      <xdr:spPr>
        <a:xfrm>
          <a:off x="3295649" y="95250"/>
          <a:ext cx="4276726" cy="514350"/>
        </a:xfrm>
        <a:prstGeom prst="rect">
          <a:avLst/>
        </a:prstGeom>
        <a:solidFill>
          <a:srgbClr val="73A6F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MOTP Score Tracker - Option # 3</a:t>
          </a:r>
        </a:p>
      </xdr:txBody>
    </xdr:sp>
    <xdr:clientData/>
  </xdr:twoCellAnchor>
  <xdr:oneCellAnchor>
    <xdr:from>
      <xdr:col>14</xdr:col>
      <xdr:colOff>0</xdr:colOff>
      <xdr:row>24</xdr:row>
      <xdr:rowOff>0</xdr:rowOff>
    </xdr:from>
    <xdr:ext cx="184731" cy="264560"/>
    <xdr:sp macro="" textlink="">
      <xdr:nvSpPr>
        <xdr:cNvPr id="8" name="TextBox 7"/>
        <xdr:cNvSpPr txBox="1"/>
      </xdr:nvSpPr>
      <xdr:spPr>
        <a:xfrm>
          <a:off x="10534650" y="609600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editAs="oneCell">
    <xdr:from>
      <xdr:col>0</xdr:col>
      <xdr:colOff>0</xdr:colOff>
      <xdr:row>0</xdr:row>
      <xdr:rowOff>0</xdr:rowOff>
    </xdr:from>
    <xdr:to>
      <xdr:col>3</xdr:col>
      <xdr:colOff>171830</xdr:colOff>
      <xdr:row>3</xdr:row>
      <xdr:rowOff>38182</xdr:rowOff>
    </xdr:to>
    <xdr:pic>
      <xdr:nvPicPr>
        <xdr:cNvPr id="9" name="Picture 8"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915030" cy="590632"/>
        </a:xfrm>
        <a:prstGeom prst="rect">
          <a:avLst/>
        </a:prstGeom>
      </xdr:spPr>
    </xdr:pic>
    <xdr:clientData/>
  </xdr:twoCellAnchor>
  <xdr:twoCellAnchor>
    <xdr:from>
      <xdr:col>0</xdr:col>
      <xdr:colOff>0</xdr:colOff>
      <xdr:row>24</xdr:row>
      <xdr:rowOff>47625</xdr:rowOff>
    </xdr:from>
    <xdr:to>
      <xdr:col>14</xdr:col>
      <xdr:colOff>19050</xdr:colOff>
      <xdr:row>30</xdr:row>
      <xdr:rowOff>123825</xdr:rowOff>
    </xdr:to>
    <xdr:sp macro="" textlink="">
      <xdr:nvSpPr>
        <xdr:cNvPr id="6" name="Back&amp;PurposeText"/>
        <xdr:cNvSpPr txBox="1"/>
      </xdr:nvSpPr>
      <xdr:spPr>
        <a:xfrm>
          <a:off x="0" y="7743825"/>
          <a:ext cx="11163300" cy="10763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¹Rated at Least Once: Three Danielson Components (1a, 1e, 4e) may be rated outside of classroom observations (if observed within 15 days prior to an observation) and/or during an observation, e.g. during a meeting. The "YES" indicator will appear if the component has been rated in either way. </a:t>
          </a: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²Overall Component Average: The Overall Component Average is a simple average of all ratings for a given component. For 1a, 1e, and 4e, outside of classroom observations and in classroom observations are included in this calculation.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³MOTP Score to Date: MOTP Scores are a weighted-average on a scale from 1-4. Domains 2 &amp; 3 have a total weight of 85%. Domains 1 &amp; 4 have a total weight of 15%. This rating is then converted to an MOTP HEDI Rating (Highly Effective, Effective, Developing, or Ineffective). See the MOTP Rating Table tab for this conversion.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733424</xdr:colOff>
      <xdr:row>0</xdr:row>
      <xdr:rowOff>95250</xdr:rowOff>
    </xdr:from>
    <xdr:to>
      <xdr:col>9</xdr:col>
      <xdr:colOff>447675</xdr:colOff>
      <xdr:row>3</xdr:row>
      <xdr:rowOff>57150</xdr:rowOff>
    </xdr:to>
    <xdr:sp macro="" textlink="">
      <xdr:nvSpPr>
        <xdr:cNvPr id="2" name="TextBox 1"/>
        <xdr:cNvSpPr txBox="1"/>
      </xdr:nvSpPr>
      <xdr:spPr>
        <a:xfrm>
          <a:off x="3295649" y="95250"/>
          <a:ext cx="4276726" cy="514350"/>
        </a:xfrm>
        <a:prstGeom prst="rect">
          <a:avLst/>
        </a:prstGeom>
        <a:solidFill>
          <a:srgbClr val="73A6F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MOTP Score Tracker - Option # 4</a:t>
          </a:r>
        </a:p>
      </xdr:txBody>
    </xdr:sp>
    <xdr:clientData/>
  </xdr:twoCellAnchor>
  <xdr:oneCellAnchor>
    <xdr:from>
      <xdr:col>14</xdr:col>
      <xdr:colOff>0</xdr:colOff>
      <xdr:row>24</xdr:row>
      <xdr:rowOff>0</xdr:rowOff>
    </xdr:from>
    <xdr:ext cx="184731" cy="264560"/>
    <xdr:sp macro="" textlink="">
      <xdr:nvSpPr>
        <xdr:cNvPr id="3" name="TextBox 2"/>
        <xdr:cNvSpPr txBox="1"/>
      </xdr:nvSpPr>
      <xdr:spPr>
        <a:xfrm>
          <a:off x="11144250" y="769620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editAs="oneCell">
    <xdr:from>
      <xdr:col>0</xdr:col>
      <xdr:colOff>0</xdr:colOff>
      <xdr:row>0</xdr:row>
      <xdr:rowOff>0</xdr:rowOff>
    </xdr:from>
    <xdr:to>
      <xdr:col>3</xdr:col>
      <xdr:colOff>171830</xdr:colOff>
      <xdr:row>3</xdr:row>
      <xdr:rowOff>38182</xdr:rowOff>
    </xdr:to>
    <xdr:pic>
      <xdr:nvPicPr>
        <xdr:cNvPr id="4" name="Picture 3"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34055" cy="590632"/>
        </a:xfrm>
        <a:prstGeom prst="rect">
          <a:avLst/>
        </a:prstGeom>
      </xdr:spPr>
    </xdr:pic>
    <xdr:clientData/>
  </xdr:twoCellAnchor>
  <xdr:twoCellAnchor>
    <xdr:from>
      <xdr:col>0</xdr:col>
      <xdr:colOff>0</xdr:colOff>
      <xdr:row>24</xdr:row>
      <xdr:rowOff>47625</xdr:rowOff>
    </xdr:from>
    <xdr:to>
      <xdr:col>14</xdr:col>
      <xdr:colOff>19050</xdr:colOff>
      <xdr:row>30</xdr:row>
      <xdr:rowOff>123825</xdr:rowOff>
    </xdr:to>
    <xdr:sp macro="" textlink="">
      <xdr:nvSpPr>
        <xdr:cNvPr id="5" name="Back&amp;PurposeText"/>
        <xdr:cNvSpPr txBox="1"/>
      </xdr:nvSpPr>
      <xdr:spPr>
        <a:xfrm>
          <a:off x="0" y="7743825"/>
          <a:ext cx="11163300" cy="10763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¹Rated at Least Once: Three Danielson Components (1a, 1e, 4e) may be rated outside of classroom observations (if observed within 15 days prior to an observation) and/or during an observation, e.g. during a meeting. The "YES" indicator will appear if the component has been rated in either way. </a:t>
          </a: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²Overall Component Average: The Overall Component Average is a simple average of all ratings for a given component. For 1a, 1e, and 4e, outside of classroom observations and in classroom observations are included in this calculation.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³MOTP Score to Date: MOTP Scores are a weighted-average on a scale from 1-4. Domains 2 &amp; 3 have a total weight of 85%. Domains 1 &amp; 4 have a total weight of 15%. This rating is then converted to an MOTP HEDI Rating (Highly Effective, Effective, Developing, or Ineffective). See the MOTP Rating Table tab for this conversion.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733424</xdr:colOff>
      <xdr:row>0</xdr:row>
      <xdr:rowOff>95250</xdr:rowOff>
    </xdr:from>
    <xdr:to>
      <xdr:col>9</xdr:col>
      <xdr:colOff>447675</xdr:colOff>
      <xdr:row>3</xdr:row>
      <xdr:rowOff>57150</xdr:rowOff>
    </xdr:to>
    <xdr:sp macro="" textlink="">
      <xdr:nvSpPr>
        <xdr:cNvPr id="2" name="TextBox 1"/>
        <xdr:cNvSpPr txBox="1"/>
      </xdr:nvSpPr>
      <xdr:spPr>
        <a:xfrm>
          <a:off x="3295649" y="95250"/>
          <a:ext cx="4276726" cy="514350"/>
        </a:xfrm>
        <a:prstGeom prst="rect">
          <a:avLst/>
        </a:prstGeom>
        <a:solidFill>
          <a:srgbClr val="73A6F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rPr>
            <a:t>MOTP Score Tracker - Option # 5</a:t>
          </a:r>
        </a:p>
      </xdr:txBody>
    </xdr:sp>
    <xdr:clientData/>
  </xdr:twoCellAnchor>
  <xdr:oneCellAnchor>
    <xdr:from>
      <xdr:col>14</xdr:col>
      <xdr:colOff>0</xdr:colOff>
      <xdr:row>24</xdr:row>
      <xdr:rowOff>0</xdr:rowOff>
    </xdr:from>
    <xdr:ext cx="184731" cy="264560"/>
    <xdr:sp macro="" textlink="">
      <xdr:nvSpPr>
        <xdr:cNvPr id="3" name="TextBox 2"/>
        <xdr:cNvSpPr txBox="1"/>
      </xdr:nvSpPr>
      <xdr:spPr>
        <a:xfrm>
          <a:off x="11144250" y="769620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editAs="oneCell">
    <xdr:from>
      <xdr:col>0</xdr:col>
      <xdr:colOff>0</xdr:colOff>
      <xdr:row>0</xdr:row>
      <xdr:rowOff>0</xdr:rowOff>
    </xdr:from>
    <xdr:to>
      <xdr:col>3</xdr:col>
      <xdr:colOff>171830</xdr:colOff>
      <xdr:row>3</xdr:row>
      <xdr:rowOff>38182</xdr:rowOff>
    </xdr:to>
    <xdr:pic>
      <xdr:nvPicPr>
        <xdr:cNvPr id="4" name="Picture 3"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34055" cy="590632"/>
        </a:xfrm>
        <a:prstGeom prst="rect">
          <a:avLst/>
        </a:prstGeom>
      </xdr:spPr>
    </xdr:pic>
    <xdr:clientData/>
  </xdr:twoCellAnchor>
  <xdr:twoCellAnchor>
    <xdr:from>
      <xdr:col>0</xdr:col>
      <xdr:colOff>0</xdr:colOff>
      <xdr:row>24</xdr:row>
      <xdr:rowOff>47625</xdr:rowOff>
    </xdr:from>
    <xdr:to>
      <xdr:col>14</xdr:col>
      <xdr:colOff>19050</xdr:colOff>
      <xdr:row>30</xdr:row>
      <xdr:rowOff>123825</xdr:rowOff>
    </xdr:to>
    <xdr:sp macro="" textlink="">
      <xdr:nvSpPr>
        <xdr:cNvPr id="5" name="Back&amp;PurposeText"/>
        <xdr:cNvSpPr txBox="1"/>
      </xdr:nvSpPr>
      <xdr:spPr>
        <a:xfrm>
          <a:off x="0" y="7743825"/>
          <a:ext cx="11163300" cy="10763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¹Rated at Least Once: Three Danielson Components (1a, 1e, 4e) may be rated outside of classroom observations (if observed within 15 days prior to an observation) and/or during an observation, e.g. during a meeting. The "YES" indicator will appear if the component has been rated in either way. </a:t>
          </a: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²Overall Component Average: The Overall Component Average is a simple average of all ratings for a given component. For 1a, 1e, and 4e, outside of classroom observations and in classroom observations are included in this calculation.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³MOTP Score to Date: MOTP Scores are a weighted-average on a scale from 1-4. Domains 2 &amp; 3 have a total weight of 85%. Domains 1 &amp; 4 have a total weight of 15%. This rating is then converted to an MOTP HEDI Rating (Highly Effective, Effective, Developing, or Ineffective). See the MOTP Rating Table tab for this conversion.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man%20Resources\Pool\ORD\APPR\Projects\MOTP%20Development%20Tracker\Measures%20of%20Teacher%20Practice%20Score%20Tracker%20SY%202014-15%202014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ption #1 Tracker"/>
      <sheetName val="Lookup"/>
    </sheetNames>
    <sheetDataSet>
      <sheetData sheetId="0"/>
      <sheetData sheetId="1"/>
      <sheetData sheetId="2">
        <row r="2">
          <cell r="A2">
            <v>1</v>
          </cell>
          <cell r="F2">
            <v>0</v>
          </cell>
        </row>
        <row r="3">
          <cell r="F3">
            <v>1</v>
          </cell>
        </row>
        <row r="4">
          <cell r="F4">
            <v>2</v>
          </cell>
        </row>
        <row r="5">
          <cell r="F5">
            <v>3</v>
          </cell>
        </row>
        <row r="6">
          <cell r="F6">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
  <sheetViews>
    <sheetView showGridLines="0" zoomScaleNormal="100" workbookViewId="0">
      <selection activeCell="N34" sqref="N34"/>
    </sheetView>
  </sheetViews>
  <sheetFormatPr defaultRowHeight="15" x14ac:dyDescent="0.25"/>
  <sheetData>
    <row r="1" spans="11:11" x14ac:dyDescent="0.25">
      <c r="K1" s="75" t="s">
        <v>51</v>
      </c>
    </row>
  </sheetData>
  <sheetProtection algorithmName="SHA-512" hashValue="i+IN5R5fHluxZWexjjt5QXMYLtfXxGBMZE1nGOEVyDpKHScWM4c4Hp8cI1EPr3GTE87ckF9aOb4x9asjyjlKsQ==" saltValue="tzzW58P4DhCZPLU49QiACw==" spinCount="100000" sheet="1" objects="1" scenarios="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election activeCell="E16" sqref="E16"/>
    </sheetView>
  </sheetViews>
  <sheetFormatPr defaultRowHeight="14.25" x14ac:dyDescent="0.2"/>
  <cols>
    <col min="1" max="1" width="11.85546875" style="4" customWidth="1"/>
    <col min="2" max="2" width="10.5703125" style="4" customWidth="1"/>
    <col min="3" max="3" width="16" style="4" customWidth="1"/>
    <col min="4" max="4" width="12" style="4" customWidth="1"/>
    <col min="5" max="11" width="11.28515625" style="4" customWidth="1"/>
    <col min="12" max="12" width="9.85546875" style="4" customWidth="1"/>
    <col min="13" max="13" width="14.140625" style="4" customWidth="1"/>
    <col min="14" max="14" width="13.7109375" style="4" customWidth="1"/>
    <col min="15" max="16384" width="9.140625" style="4"/>
  </cols>
  <sheetData>
    <row r="1" spans="1:14" x14ac:dyDescent="0.2">
      <c r="A1" s="3"/>
      <c r="B1" s="3"/>
      <c r="C1" s="3"/>
      <c r="D1" s="3"/>
      <c r="E1" s="3"/>
      <c r="F1" s="3"/>
      <c r="G1" s="3"/>
      <c r="H1" s="3"/>
      <c r="I1" s="3"/>
      <c r="J1" s="3"/>
      <c r="K1" s="34" t="s">
        <v>9</v>
      </c>
      <c r="M1" s="3"/>
    </row>
    <row r="2" spans="1:14" ht="15" thickBot="1" x14ac:dyDescent="0.25">
      <c r="A2" s="3"/>
      <c r="B2" s="3"/>
      <c r="C2" s="3"/>
      <c r="D2" s="3"/>
      <c r="E2" s="3"/>
      <c r="F2" s="3"/>
      <c r="G2" s="3"/>
      <c r="H2" s="3"/>
      <c r="I2" s="3"/>
      <c r="J2" s="3"/>
      <c r="K2" s="33"/>
      <c r="L2" s="33"/>
      <c r="M2" s="33"/>
      <c r="N2" s="6"/>
    </row>
    <row r="3" spans="1:14" x14ac:dyDescent="0.2">
      <c r="A3" s="3"/>
      <c r="B3" s="3"/>
      <c r="C3" s="3"/>
      <c r="D3" s="5"/>
      <c r="E3" s="3"/>
      <c r="F3" s="3"/>
      <c r="G3" s="3"/>
      <c r="H3" s="3"/>
      <c r="I3" s="3"/>
      <c r="J3" s="3"/>
      <c r="K3" s="3"/>
      <c r="L3" s="3"/>
      <c r="M3" s="3"/>
    </row>
    <row r="4" spans="1:14" ht="15" thickBot="1" x14ac:dyDescent="0.25">
      <c r="A4" s="3"/>
      <c r="B4" s="3"/>
      <c r="C4" s="3"/>
      <c r="D4" s="3"/>
      <c r="E4" s="3"/>
      <c r="F4" s="3"/>
      <c r="G4" s="3"/>
      <c r="H4" s="3"/>
      <c r="I4" s="3"/>
      <c r="J4" s="3"/>
      <c r="K4" s="3"/>
      <c r="L4" s="3"/>
      <c r="M4" s="3"/>
    </row>
    <row r="5" spans="1:14" ht="15" customHeight="1" thickBot="1" x14ac:dyDescent="0.3">
      <c r="A5" s="118" t="s">
        <v>10</v>
      </c>
      <c r="B5" s="119"/>
      <c r="C5" s="124"/>
      <c r="D5" s="125"/>
      <c r="E5" s="96"/>
      <c r="F5" s="97" t="s">
        <v>1</v>
      </c>
      <c r="G5" s="29"/>
      <c r="I5" s="118" t="s">
        <v>47</v>
      </c>
      <c r="J5" s="126" t="str">
        <f>IFERROR(ROUND(SUMPRODUCT($M$14:$M$24,$N$14:$N$24)/SUM($N$14:$N$24),2),"-")</f>
        <v>-</v>
      </c>
      <c r="K5" s="129" t="s">
        <v>49</v>
      </c>
      <c r="L5" s="129"/>
      <c r="M5" s="130"/>
      <c r="N5" s="131"/>
    </row>
    <row r="6" spans="1:14" ht="15" customHeight="1" x14ac:dyDescent="0.2">
      <c r="A6" s="120"/>
      <c r="B6" s="121"/>
      <c r="C6" s="132" t="s">
        <v>52</v>
      </c>
      <c r="D6" s="133"/>
      <c r="E6" s="134"/>
      <c r="F6" s="95" t="str">
        <f>IF(((IF(COUNT(D14:D24)&gt;0,1,0))+(IF(COUNT(E14:E34)&gt;0,1,0))+(IF(COUNT(F14:F34)&gt;0,1,0))+(IF(COUNT(G14:G34)&gt;0,1,0))+(IF(COUNT(H14:H34)&gt;0,1,0))+(IF(COUNT(I14:I34)&gt;0,1,0))+(IF(COUNT(J14:J34)&gt;0,1,0))+(IF(COUNT(K14:K34)&gt;0,1,0))&gt;=2),"Yes","No")</f>
        <v>No</v>
      </c>
      <c r="G6" s="29"/>
      <c r="I6" s="120"/>
      <c r="J6" s="127"/>
      <c r="K6" s="139" t="s">
        <v>11</v>
      </c>
      <c r="L6" s="140"/>
      <c r="M6" s="141"/>
      <c r="N6" s="148" t="str">
        <f>IF($J$5="-","-",VLOOKUP($J$5,'MOTP Rating Table'!$A$2:$C$63,3,1))</f>
        <v>-</v>
      </c>
    </row>
    <row r="7" spans="1:14" ht="15" customHeight="1" x14ac:dyDescent="0.2">
      <c r="A7" s="120"/>
      <c r="B7" s="121"/>
      <c r="C7" s="135" t="s">
        <v>0</v>
      </c>
      <c r="D7" s="136"/>
      <c r="E7" s="136"/>
      <c r="F7" s="38" t="str">
        <f>IF(COUNTIF($L$14:$L$24, "Yes")=8, "Yes", "No")</f>
        <v>No</v>
      </c>
      <c r="G7" s="30"/>
      <c r="I7" s="120"/>
      <c r="J7" s="127"/>
      <c r="K7" s="142"/>
      <c r="L7" s="143"/>
      <c r="M7" s="144"/>
      <c r="N7" s="149"/>
    </row>
    <row r="8" spans="1:14" ht="25.5" customHeight="1" thickBot="1" x14ac:dyDescent="0.25">
      <c r="A8" s="122"/>
      <c r="B8" s="123"/>
      <c r="C8" s="137"/>
      <c r="D8" s="138"/>
      <c r="E8" s="138"/>
      <c r="F8" s="39"/>
      <c r="G8" s="30"/>
      <c r="I8" s="122"/>
      <c r="J8" s="128"/>
      <c r="K8" s="145"/>
      <c r="L8" s="146"/>
      <c r="M8" s="147"/>
      <c r="N8" s="150"/>
    </row>
    <row r="9" spans="1:14" ht="9" customHeight="1" thickBot="1" x14ac:dyDescent="0.3">
      <c r="A9" s="7"/>
      <c r="B9" s="7"/>
      <c r="C9" s="3"/>
      <c r="D9" s="3"/>
      <c r="E9" s="14"/>
      <c r="F9" s="15"/>
      <c r="G9" s="13"/>
      <c r="H9" s="15"/>
      <c r="I9" s="13"/>
      <c r="J9" s="13"/>
      <c r="K9" s="13"/>
      <c r="L9" s="9"/>
      <c r="M9" s="11"/>
    </row>
    <row r="10" spans="1:14" ht="15.75" customHeight="1" x14ac:dyDescent="0.2">
      <c r="A10" s="7"/>
      <c r="B10" s="7"/>
      <c r="C10" s="3"/>
      <c r="D10" s="152" t="s">
        <v>26</v>
      </c>
      <c r="E10" s="153"/>
      <c r="F10" s="153"/>
      <c r="G10" s="153"/>
      <c r="H10" s="153"/>
      <c r="I10" s="153"/>
      <c r="J10" s="153"/>
      <c r="K10" s="154"/>
      <c r="L10" s="9"/>
      <c r="M10" s="11"/>
    </row>
    <row r="11" spans="1:14" ht="10.5" customHeight="1" thickBot="1" x14ac:dyDescent="0.25">
      <c r="A11" s="3"/>
      <c r="B11" s="3"/>
      <c r="C11" s="3"/>
      <c r="D11" s="155"/>
      <c r="E11" s="156"/>
      <c r="F11" s="156"/>
      <c r="G11" s="156"/>
      <c r="H11" s="156"/>
      <c r="I11" s="156"/>
      <c r="J11" s="156"/>
      <c r="K11" s="157"/>
      <c r="L11" s="3"/>
      <c r="M11" s="3"/>
    </row>
    <row r="12" spans="1:14" ht="26.25" customHeight="1" x14ac:dyDescent="0.2">
      <c r="A12" s="108" t="s">
        <v>25</v>
      </c>
      <c r="B12" s="109"/>
      <c r="C12" s="110"/>
      <c r="D12" s="32" t="s">
        <v>32</v>
      </c>
      <c r="E12" s="18" t="s">
        <v>13</v>
      </c>
      <c r="F12" s="18" t="s">
        <v>14</v>
      </c>
      <c r="G12" s="18" t="s">
        <v>15</v>
      </c>
      <c r="H12" s="17" t="s">
        <v>33</v>
      </c>
      <c r="I12" s="17" t="s">
        <v>34</v>
      </c>
      <c r="J12" s="17" t="s">
        <v>18</v>
      </c>
      <c r="K12" s="17" t="s">
        <v>19</v>
      </c>
      <c r="L12" s="114" t="s">
        <v>24</v>
      </c>
      <c r="M12" s="116" t="s">
        <v>23</v>
      </c>
      <c r="N12" s="116" t="s">
        <v>29</v>
      </c>
    </row>
    <row r="13" spans="1:14" ht="30" customHeight="1" thickBot="1" x14ac:dyDescent="0.25">
      <c r="A13" s="111"/>
      <c r="B13" s="112"/>
      <c r="C13" s="113"/>
      <c r="D13" s="74"/>
      <c r="E13" s="74"/>
      <c r="F13" s="74"/>
      <c r="G13" s="74"/>
      <c r="H13" s="74"/>
      <c r="I13" s="16"/>
      <c r="J13" s="16"/>
      <c r="K13" s="16"/>
      <c r="L13" s="115"/>
      <c r="M13" s="117"/>
      <c r="N13" s="151"/>
    </row>
    <row r="14" spans="1:14" ht="25.5" customHeight="1" x14ac:dyDescent="0.2">
      <c r="A14" s="158" t="s">
        <v>43</v>
      </c>
      <c r="B14" s="159"/>
      <c r="C14" s="27" t="s">
        <v>21</v>
      </c>
      <c r="D14" s="58"/>
      <c r="E14" s="64"/>
      <c r="F14" s="64"/>
      <c r="G14" s="66"/>
      <c r="H14" s="64"/>
      <c r="I14" s="64"/>
      <c r="J14" s="64"/>
      <c r="K14" s="50"/>
      <c r="L14" s="162" t="str">
        <f>IF(COUNT($D$14:$K$15)&gt;0,"Yes","No")</f>
        <v>No</v>
      </c>
      <c r="M14" s="164" t="str">
        <f>IFERROR(ROUND(AVERAGE($D$14:$K$15),2),"")</f>
        <v/>
      </c>
      <c r="N14" s="166" t="str">
        <f>IF(M14="","",0.05)</f>
        <v/>
      </c>
    </row>
    <row r="15" spans="1:14" ht="25.5" customHeight="1" thickBot="1" x14ac:dyDescent="0.25">
      <c r="A15" s="160"/>
      <c r="B15" s="161"/>
      <c r="C15" s="28" t="s">
        <v>20</v>
      </c>
      <c r="D15" s="59"/>
      <c r="E15" s="45"/>
      <c r="F15" s="45"/>
      <c r="G15" s="67"/>
      <c r="H15" s="45"/>
      <c r="I15" s="45"/>
      <c r="J15" s="45"/>
      <c r="K15" s="51"/>
      <c r="L15" s="163"/>
      <c r="M15" s="165"/>
      <c r="N15" s="167"/>
    </row>
    <row r="16" spans="1:14" ht="25.5" customHeight="1" x14ac:dyDescent="0.2">
      <c r="A16" s="158" t="s">
        <v>35</v>
      </c>
      <c r="B16" s="159"/>
      <c r="C16" s="27" t="s">
        <v>21</v>
      </c>
      <c r="D16" s="60"/>
      <c r="E16" s="44"/>
      <c r="F16" s="44"/>
      <c r="G16" s="68"/>
      <c r="H16" s="44"/>
      <c r="I16" s="44"/>
      <c r="J16" s="44"/>
      <c r="K16" s="52"/>
      <c r="L16" s="162" t="str">
        <f>IF(COUNT($D$16:$K$17)&gt;0,"Yes","No")</f>
        <v>No</v>
      </c>
      <c r="M16" s="164" t="str">
        <f>IFERROR(ROUND(AVERAGE($D$16:$K$17),2),"")</f>
        <v/>
      </c>
      <c r="N16" s="168" t="str">
        <f>IF(M16="","",0.05)</f>
        <v/>
      </c>
    </row>
    <row r="17" spans="1:14" ht="25.5" customHeight="1" thickBot="1" x14ac:dyDescent="0.25">
      <c r="A17" s="160"/>
      <c r="B17" s="161"/>
      <c r="C17" s="28" t="s">
        <v>20</v>
      </c>
      <c r="D17" s="59"/>
      <c r="E17" s="45"/>
      <c r="F17" s="45"/>
      <c r="G17" s="67"/>
      <c r="H17" s="45"/>
      <c r="I17" s="45"/>
      <c r="J17" s="45"/>
      <c r="K17" s="51"/>
      <c r="L17" s="163"/>
      <c r="M17" s="165"/>
      <c r="N17" s="167"/>
    </row>
    <row r="18" spans="1:14" ht="46.5" customHeight="1" thickBot="1" x14ac:dyDescent="0.25">
      <c r="A18" s="170" t="s">
        <v>40</v>
      </c>
      <c r="B18" s="171"/>
      <c r="C18" s="172"/>
      <c r="D18" s="61"/>
      <c r="E18" s="46"/>
      <c r="F18" s="12"/>
      <c r="G18" s="47"/>
      <c r="H18" s="12"/>
      <c r="I18" s="12"/>
      <c r="J18" s="12"/>
      <c r="K18" s="53"/>
      <c r="L18" s="25" t="str">
        <f>IF(COUNT($D$18:$K$18)&gt;0,"Yes","No")</f>
        <v>No</v>
      </c>
      <c r="M18" s="40" t="str">
        <f>IFERROR(ROUND(AVERAGE($D$18:$K$18),2),"")</f>
        <v/>
      </c>
      <c r="N18" s="71" t="str">
        <f t="shared" ref="N18:N22" si="0">IF(M18="","",0.17)</f>
        <v/>
      </c>
    </row>
    <row r="19" spans="1:14" ht="46.5" customHeight="1" thickBot="1" x14ac:dyDescent="0.25">
      <c r="A19" s="170" t="s">
        <v>36</v>
      </c>
      <c r="B19" s="171"/>
      <c r="C19" s="172"/>
      <c r="D19" s="62"/>
      <c r="E19" s="31"/>
      <c r="F19" s="24"/>
      <c r="G19" s="48"/>
      <c r="H19" s="24"/>
      <c r="I19" s="24"/>
      <c r="J19" s="24"/>
      <c r="K19" s="54"/>
      <c r="L19" s="26" t="str">
        <f>IF(COUNT($D$19:$K$19)&gt;0,"Yes","No")</f>
        <v>No</v>
      </c>
      <c r="M19" s="40" t="str">
        <f>IFERROR(ROUND(AVERAGE($D$19:$K$19),2),"")</f>
        <v/>
      </c>
      <c r="N19" s="71" t="str">
        <f t="shared" si="0"/>
        <v/>
      </c>
    </row>
    <row r="20" spans="1:14" ht="46.5" customHeight="1" thickBot="1" x14ac:dyDescent="0.25">
      <c r="A20" s="170" t="s">
        <v>41</v>
      </c>
      <c r="B20" s="171"/>
      <c r="C20" s="172"/>
      <c r="D20" s="62"/>
      <c r="E20" s="31"/>
      <c r="F20" s="24"/>
      <c r="G20" s="48"/>
      <c r="H20" s="24"/>
      <c r="I20" s="24"/>
      <c r="J20" s="24"/>
      <c r="K20" s="54"/>
      <c r="L20" s="26" t="str">
        <f>IF(COUNT($D$20:$K$20)&gt;0,"Yes","No")</f>
        <v>No</v>
      </c>
      <c r="M20" s="40" t="str">
        <f>IFERROR(ROUND(AVERAGE($D$20:$K$20),2),"")</f>
        <v/>
      </c>
      <c r="N20" s="72" t="str">
        <f t="shared" si="0"/>
        <v/>
      </c>
    </row>
    <row r="21" spans="1:14" ht="46.5" customHeight="1" thickBot="1" x14ac:dyDescent="0.25">
      <c r="A21" s="170" t="s">
        <v>37</v>
      </c>
      <c r="B21" s="171"/>
      <c r="C21" s="172"/>
      <c r="D21" s="62"/>
      <c r="E21" s="31"/>
      <c r="F21" s="24"/>
      <c r="G21" s="48"/>
      <c r="H21" s="24"/>
      <c r="I21" s="24"/>
      <c r="J21" s="24"/>
      <c r="K21" s="54"/>
      <c r="L21" s="26" t="str">
        <f>IF(COUNT($D$21:$K$21)&gt;0,"Yes","No")</f>
        <v>No</v>
      </c>
      <c r="M21" s="40" t="str">
        <f>IFERROR(ROUND(AVERAGE($D$21:$K$21),2),"")</f>
        <v/>
      </c>
      <c r="N21" s="73" t="str">
        <f t="shared" si="0"/>
        <v/>
      </c>
    </row>
    <row r="22" spans="1:14" ht="46.5" customHeight="1" thickBot="1" x14ac:dyDescent="0.25">
      <c r="A22" s="170" t="s">
        <v>38</v>
      </c>
      <c r="B22" s="171"/>
      <c r="C22" s="172"/>
      <c r="D22" s="62"/>
      <c r="E22" s="31"/>
      <c r="F22" s="31"/>
      <c r="G22" s="49"/>
      <c r="H22" s="31"/>
      <c r="I22" s="31"/>
      <c r="J22" s="31"/>
      <c r="K22" s="41"/>
      <c r="L22" s="26" t="str">
        <f>IF(COUNT($D$22:$K$22)&gt;0,"Yes","No")</f>
        <v>No</v>
      </c>
      <c r="M22" s="40" t="str">
        <f>IFERROR(ROUND(AVERAGE($D$22:$K$22),2),"")</f>
        <v/>
      </c>
      <c r="N22" s="71" t="str">
        <f t="shared" si="0"/>
        <v/>
      </c>
    </row>
    <row r="23" spans="1:14" ht="25.5" customHeight="1" x14ac:dyDescent="0.2">
      <c r="A23" s="173" t="s">
        <v>42</v>
      </c>
      <c r="B23" s="174"/>
      <c r="C23" s="27" t="s">
        <v>21</v>
      </c>
      <c r="D23" s="60"/>
      <c r="E23" s="44"/>
      <c r="F23" s="44"/>
      <c r="G23" s="68"/>
      <c r="H23" s="44"/>
      <c r="I23" s="44"/>
      <c r="J23" s="44"/>
      <c r="K23" s="52"/>
      <c r="L23" s="162" t="str">
        <f>IF(COUNT($D$23:$K$24)&gt;0,"Yes","No")</f>
        <v>No</v>
      </c>
      <c r="M23" s="164" t="str">
        <f>IFERROR(ROUND(AVERAGE($D$23:$K$24),2),"")</f>
        <v/>
      </c>
      <c r="N23" s="166" t="str">
        <f>IF(M23="","",0.05)</f>
        <v/>
      </c>
    </row>
    <row r="24" spans="1:14" ht="25.5" customHeight="1" thickBot="1" x14ac:dyDescent="0.25">
      <c r="A24" s="175"/>
      <c r="B24" s="176"/>
      <c r="C24" s="28" t="s">
        <v>20</v>
      </c>
      <c r="D24" s="63"/>
      <c r="E24" s="65"/>
      <c r="F24" s="65"/>
      <c r="G24" s="69"/>
      <c r="H24" s="65"/>
      <c r="I24" s="65"/>
      <c r="J24" s="65"/>
      <c r="K24" s="55"/>
      <c r="L24" s="163"/>
      <c r="M24" s="165"/>
      <c r="N24" s="167"/>
    </row>
    <row r="25" spans="1:14" ht="7.5" customHeight="1" x14ac:dyDescent="0.2">
      <c r="A25" s="10"/>
      <c r="B25" s="10"/>
      <c r="C25" s="10"/>
      <c r="D25" s="3"/>
      <c r="E25" s="3"/>
      <c r="F25" s="3"/>
      <c r="G25" s="3"/>
      <c r="H25" s="3"/>
      <c r="J25" s="3"/>
      <c r="K25" s="3"/>
      <c r="L25" s="3"/>
      <c r="M25" s="3"/>
    </row>
    <row r="26" spans="1:14" x14ac:dyDescent="0.2">
      <c r="A26" s="169"/>
      <c r="B26" s="169"/>
      <c r="C26" s="169"/>
      <c r="D26" s="169"/>
      <c r="E26" s="169"/>
      <c r="F26" s="169"/>
      <c r="G26" s="169"/>
      <c r="H26" s="169"/>
      <c r="I26" s="169"/>
      <c r="J26" s="169"/>
      <c r="K26" s="169"/>
      <c r="L26" s="169"/>
      <c r="M26" s="169"/>
      <c r="N26" s="169"/>
    </row>
  </sheetData>
  <protectedRanges>
    <protectedRange sqref="D13:K13" name="DateArray"/>
    <protectedRange sqref="K2:N2" name="NameArray"/>
    <protectedRange sqref="D14:K24" name="RatingsArray"/>
  </protectedRanges>
  <mergeCells count="33">
    <mergeCell ref="A26:N26"/>
    <mergeCell ref="A18:C18"/>
    <mergeCell ref="A19:C19"/>
    <mergeCell ref="A20:C20"/>
    <mergeCell ref="A21:C21"/>
    <mergeCell ref="A22:C22"/>
    <mergeCell ref="A23:B24"/>
    <mergeCell ref="L23:L24"/>
    <mergeCell ref="M23:M24"/>
    <mergeCell ref="N23:N24"/>
    <mergeCell ref="A14:B15"/>
    <mergeCell ref="L14:L15"/>
    <mergeCell ref="M14:M15"/>
    <mergeCell ref="N14:N15"/>
    <mergeCell ref="A16:B17"/>
    <mergeCell ref="L16:L17"/>
    <mergeCell ref="M16:M17"/>
    <mergeCell ref="N16:N17"/>
    <mergeCell ref="A12:C13"/>
    <mergeCell ref="L12:L13"/>
    <mergeCell ref="M12:M13"/>
    <mergeCell ref="A5:B8"/>
    <mergeCell ref="C5:D5"/>
    <mergeCell ref="I5:I8"/>
    <mergeCell ref="J5:J8"/>
    <mergeCell ref="K5:N5"/>
    <mergeCell ref="C6:E6"/>
    <mergeCell ref="C7:E7"/>
    <mergeCell ref="C8:E8"/>
    <mergeCell ref="K6:M8"/>
    <mergeCell ref="N6:N8"/>
    <mergeCell ref="N12:N13"/>
    <mergeCell ref="D10:K11"/>
  </mergeCells>
  <conditionalFormatting sqref="M14:M24">
    <cfRule type="cellIs" dxfId="69" priority="1" operator="equal">
      <formula>0</formula>
    </cfRule>
    <cfRule type="cellIs" dxfId="68" priority="9" operator="between">
      <formula>3.26</formula>
      <formula>4</formula>
    </cfRule>
    <cfRule type="cellIs" dxfId="67" priority="10" operator="between">
      <formula>3</formula>
      <formula>3.25</formula>
    </cfRule>
    <cfRule type="cellIs" dxfId="66" priority="11" operator="between">
      <formula>1.76</formula>
      <formula>2.99</formula>
    </cfRule>
    <cfRule type="cellIs" dxfId="65" priority="12" operator="between">
      <formula>1.56</formula>
      <formula>1.75</formula>
    </cfRule>
    <cfRule type="cellIs" dxfId="64" priority="13" operator="between">
      <formula>0</formula>
      <formula>1.55</formula>
    </cfRule>
  </conditionalFormatting>
  <conditionalFormatting sqref="L14 L16 L18:L23">
    <cfRule type="cellIs" dxfId="63" priority="14" operator="equal">
      <formula>4</formula>
    </cfRule>
  </conditionalFormatting>
  <conditionalFormatting sqref="J5:J8">
    <cfRule type="cellIs" dxfId="62" priority="4" operator="between">
      <formula>0</formula>
      <formula>1.55</formula>
    </cfRule>
    <cfRule type="cellIs" dxfId="61" priority="5" operator="between">
      <formula>1.76</formula>
      <formula>2.5</formula>
    </cfRule>
    <cfRule type="cellIs" dxfId="60" priority="6" operator="between">
      <formula>1.56</formula>
      <formula>1.75</formula>
    </cfRule>
    <cfRule type="cellIs" dxfId="59" priority="7" operator="between">
      <formula>2.51</formula>
      <formula>3.25</formula>
    </cfRule>
    <cfRule type="cellIs" dxfId="58" priority="8" operator="between">
      <formula>3.26</formula>
      <formula>4</formula>
    </cfRule>
  </conditionalFormatting>
  <conditionalFormatting sqref="L14:L24">
    <cfRule type="cellIs" dxfId="57" priority="2" operator="equal">
      <formula>"No"</formula>
    </cfRule>
    <cfRule type="cellIs" dxfId="56" priority="3" operator="equal">
      <formula>"Yes"</formula>
    </cfRule>
  </conditionalFormatting>
  <pageMargins left="0.7" right="0.7" top="0.75" bottom="0.75" header="0.3" footer="0.3"/>
  <pageSetup scale="70" orientation="landscape" r:id="rId1"/>
  <colBreaks count="1" manualBreakCount="1">
    <brk id="1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LookUp!$A$2:$A$6</xm:f>
          </x14:formula1>
          <xm:sqref>D14:K24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zoomScalePageLayoutView="75" workbookViewId="0">
      <selection activeCell="E21" sqref="E21"/>
    </sheetView>
  </sheetViews>
  <sheetFormatPr defaultRowHeight="14.25" x14ac:dyDescent="0.2"/>
  <cols>
    <col min="1" max="1" width="11.85546875" style="4" customWidth="1"/>
    <col min="2" max="2" width="10.5703125" style="4" customWidth="1"/>
    <col min="3" max="3" width="16" style="4" customWidth="1"/>
    <col min="4" max="4" width="12" style="4" customWidth="1"/>
    <col min="5" max="11" width="11.28515625" style="4" customWidth="1"/>
    <col min="12" max="12" width="9.85546875" style="4" customWidth="1"/>
    <col min="13" max="13" width="14.140625" style="4" customWidth="1"/>
    <col min="14" max="14" width="13.7109375" style="4" customWidth="1"/>
    <col min="15" max="16384" width="9.140625" style="4"/>
  </cols>
  <sheetData>
    <row r="1" spans="1:14" x14ac:dyDescent="0.2">
      <c r="A1" s="3"/>
      <c r="B1" s="3"/>
      <c r="C1" s="3"/>
      <c r="D1" s="3"/>
      <c r="E1" s="3"/>
      <c r="F1" s="3"/>
      <c r="G1" s="3"/>
      <c r="H1" s="3"/>
      <c r="I1" s="3"/>
      <c r="J1" s="3"/>
      <c r="K1" s="34" t="s">
        <v>9</v>
      </c>
      <c r="M1" s="3"/>
    </row>
    <row r="2" spans="1:14" ht="15" thickBot="1" x14ac:dyDescent="0.25">
      <c r="A2" s="3"/>
      <c r="B2" s="3"/>
      <c r="C2" s="3"/>
      <c r="D2" s="3"/>
      <c r="E2" s="3"/>
      <c r="F2" s="3"/>
      <c r="G2" s="3"/>
      <c r="H2" s="3"/>
      <c r="I2" s="3"/>
      <c r="J2" s="3"/>
      <c r="K2" s="33"/>
      <c r="L2" s="33"/>
      <c r="M2" s="33"/>
      <c r="N2" s="6"/>
    </row>
    <row r="3" spans="1:14" x14ac:dyDescent="0.2">
      <c r="A3" s="3"/>
      <c r="B3" s="3"/>
      <c r="C3" s="3"/>
      <c r="D3" s="5"/>
      <c r="E3" s="3"/>
      <c r="F3" s="3"/>
      <c r="G3" s="3"/>
      <c r="H3" s="3"/>
      <c r="I3" s="3"/>
      <c r="J3" s="3"/>
      <c r="K3" s="3"/>
      <c r="L3" s="3"/>
      <c r="M3" s="3"/>
    </row>
    <row r="4" spans="1:14" ht="15" thickBot="1" x14ac:dyDescent="0.25">
      <c r="A4" s="3"/>
      <c r="B4" s="3"/>
      <c r="C4" s="3"/>
      <c r="D4" s="3"/>
      <c r="E4" s="3"/>
      <c r="F4" s="3"/>
      <c r="G4" s="3"/>
      <c r="H4" s="3"/>
      <c r="I4" s="3"/>
      <c r="J4" s="3"/>
      <c r="K4" s="3"/>
      <c r="L4" s="3"/>
      <c r="M4" s="3"/>
    </row>
    <row r="5" spans="1:14" ht="15" customHeight="1" thickBot="1" x14ac:dyDescent="0.3">
      <c r="A5" s="118" t="s">
        <v>10</v>
      </c>
      <c r="B5" s="119"/>
      <c r="C5" s="124"/>
      <c r="D5" s="125"/>
      <c r="E5" s="96"/>
      <c r="F5" s="97" t="s">
        <v>1</v>
      </c>
      <c r="G5" s="29"/>
      <c r="I5" s="118" t="s">
        <v>47</v>
      </c>
      <c r="J5" s="126" t="str">
        <f>IFERROR(ROUND(SUMPRODUCT($M$14:$M$24,$N$14:$N$24)/SUM($N$14:$N$24),2),"-")</f>
        <v>-</v>
      </c>
      <c r="K5" s="129" t="s">
        <v>50</v>
      </c>
      <c r="L5" s="129"/>
      <c r="M5" s="130"/>
      <c r="N5" s="131"/>
    </row>
    <row r="6" spans="1:14" ht="15" customHeight="1" x14ac:dyDescent="0.2">
      <c r="A6" s="120"/>
      <c r="B6" s="121"/>
      <c r="C6" s="132" t="s">
        <v>28</v>
      </c>
      <c r="D6" s="133"/>
      <c r="E6" s="134"/>
      <c r="F6" s="95" t="str">
        <f>IF(((IF(COUNT(D14:D24)&gt;0,1,0))+(IF(COUNT(E14:E34)&gt;0,1,0))+(IF(COUNT(F14:F34)&gt;0,1,0))+(IF(COUNT(G14:G34)&gt;0,1,0))+(IF(COUNT(H14:H34)&gt;0,1,0))+(IF(COUNT(H14:H34)&gt;0,1,0))+(IF(COUNT(I14:I34)&gt;0,1,0))+(IF(COUNT(J14:J34)&gt;0,1,0))+(IF(COUNT(K14:K34)&gt;0,1,0))&gt;=3),"Yes","No")</f>
        <v>No</v>
      </c>
      <c r="G6" s="29"/>
      <c r="I6" s="120"/>
      <c r="J6" s="127"/>
      <c r="K6" s="139" t="s">
        <v>11</v>
      </c>
      <c r="L6" s="140"/>
      <c r="M6" s="141"/>
      <c r="N6" s="148" t="str">
        <f>IF($J$5="-","-",VLOOKUP($J$5,'MOTP Rating Table'!$A$2:$C$63,3,1))</f>
        <v>-</v>
      </c>
    </row>
    <row r="7" spans="1:14" ht="15" customHeight="1" x14ac:dyDescent="0.2">
      <c r="A7" s="120"/>
      <c r="B7" s="121"/>
      <c r="C7" s="135" t="s">
        <v>0</v>
      </c>
      <c r="D7" s="136"/>
      <c r="E7" s="136"/>
      <c r="F7" s="38" t="str">
        <f>IF(COUNTIF($L$14:$L$24, "Yes")=8, "Yes", "No")</f>
        <v>No</v>
      </c>
      <c r="G7" s="30"/>
      <c r="I7" s="120"/>
      <c r="J7" s="127"/>
      <c r="K7" s="142"/>
      <c r="L7" s="143"/>
      <c r="M7" s="144"/>
      <c r="N7" s="149"/>
    </row>
    <row r="8" spans="1:14" ht="25.5" customHeight="1" thickBot="1" x14ac:dyDescent="0.25">
      <c r="A8" s="122"/>
      <c r="B8" s="123"/>
      <c r="C8" s="137"/>
      <c r="D8" s="138"/>
      <c r="E8" s="138"/>
      <c r="F8" s="39"/>
      <c r="G8" s="30"/>
      <c r="I8" s="122"/>
      <c r="J8" s="128"/>
      <c r="K8" s="145"/>
      <c r="L8" s="146"/>
      <c r="M8" s="147"/>
      <c r="N8" s="150"/>
    </row>
    <row r="9" spans="1:14" ht="9" customHeight="1" thickBot="1" x14ac:dyDescent="0.3">
      <c r="A9" s="7"/>
      <c r="B9" s="7"/>
      <c r="C9" s="3"/>
      <c r="D9" s="3"/>
      <c r="E9" s="14"/>
      <c r="F9" s="15"/>
      <c r="G9" s="13"/>
      <c r="H9" s="15"/>
      <c r="I9" s="13"/>
      <c r="J9" s="13"/>
      <c r="K9" s="13"/>
      <c r="L9" s="9"/>
      <c r="M9" s="11"/>
    </row>
    <row r="10" spans="1:14" ht="15.75" customHeight="1" x14ac:dyDescent="0.2">
      <c r="A10" s="7"/>
      <c r="B10" s="7"/>
      <c r="C10" s="3"/>
      <c r="D10" s="152" t="s">
        <v>26</v>
      </c>
      <c r="E10" s="153"/>
      <c r="F10" s="153"/>
      <c r="G10" s="153"/>
      <c r="H10" s="153"/>
      <c r="I10" s="153"/>
      <c r="J10" s="153"/>
      <c r="K10" s="154"/>
      <c r="L10" s="9"/>
      <c r="M10" s="11"/>
    </row>
    <row r="11" spans="1:14" ht="10.5" customHeight="1" thickBot="1" x14ac:dyDescent="0.25">
      <c r="A11" s="3"/>
      <c r="B11" s="3"/>
      <c r="C11" s="3"/>
      <c r="D11" s="155"/>
      <c r="E11" s="156"/>
      <c r="F11" s="156"/>
      <c r="G11" s="156"/>
      <c r="H11" s="156"/>
      <c r="I11" s="156"/>
      <c r="J11" s="156"/>
      <c r="K11" s="157"/>
      <c r="L11" s="3"/>
      <c r="M11" s="3"/>
    </row>
    <row r="12" spans="1:14" ht="26.25" customHeight="1" x14ac:dyDescent="0.2">
      <c r="A12" s="108" t="s">
        <v>25</v>
      </c>
      <c r="B12" s="109"/>
      <c r="C12" s="110"/>
      <c r="D12" s="32" t="s">
        <v>30</v>
      </c>
      <c r="E12" s="18" t="s">
        <v>13</v>
      </c>
      <c r="F12" s="18" t="s">
        <v>14</v>
      </c>
      <c r="G12" s="18" t="s">
        <v>31</v>
      </c>
      <c r="H12" s="17" t="s">
        <v>16</v>
      </c>
      <c r="I12" s="17" t="s">
        <v>17</v>
      </c>
      <c r="J12" s="17" t="s">
        <v>18</v>
      </c>
      <c r="K12" s="17" t="s">
        <v>19</v>
      </c>
      <c r="L12" s="114" t="s">
        <v>24</v>
      </c>
      <c r="M12" s="116" t="s">
        <v>23</v>
      </c>
      <c r="N12" s="116" t="s">
        <v>29</v>
      </c>
    </row>
    <row r="13" spans="1:14" ht="30" customHeight="1" thickBot="1" x14ac:dyDescent="0.25">
      <c r="A13" s="111"/>
      <c r="B13" s="112"/>
      <c r="C13" s="113"/>
      <c r="D13" s="74"/>
      <c r="E13" s="74"/>
      <c r="F13" s="74"/>
      <c r="G13" s="74"/>
      <c r="H13" s="74"/>
      <c r="I13" s="16"/>
      <c r="J13" s="16"/>
      <c r="K13" s="16"/>
      <c r="L13" s="115"/>
      <c r="M13" s="117"/>
      <c r="N13" s="151"/>
    </row>
    <row r="14" spans="1:14" ht="25.5" customHeight="1" x14ac:dyDescent="0.2">
      <c r="A14" s="158" t="s">
        <v>44</v>
      </c>
      <c r="B14" s="159"/>
      <c r="C14" s="27" t="s">
        <v>21</v>
      </c>
      <c r="D14" s="58"/>
      <c r="E14" s="64"/>
      <c r="F14" s="64"/>
      <c r="G14" s="64"/>
      <c r="H14" s="64"/>
      <c r="I14" s="64"/>
      <c r="J14" s="64"/>
      <c r="K14" s="50"/>
      <c r="L14" s="162" t="str">
        <f>IF(COUNT($D$14:$K$15)&gt;0,"Yes","No")</f>
        <v>No</v>
      </c>
      <c r="M14" s="164" t="str">
        <f>IFERROR(ROUND(AVERAGE($D$14:$K$15),2),"")</f>
        <v/>
      </c>
      <c r="N14" s="166" t="str">
        <f>IF(M14="","",0.05)</f>
        <v/>
      </c>
    </row>
    <row r="15" spans="1:14" ht="25.5" customHeight="1" thickBot="1" x14ac:dyDescent="0.25">
      <c r="A15" s="160"/>
      <c r="B15" s="161"/>
      <c r="C15" s="28" t="s">
        <v>20</v>
      </c>
      <c r="D15" s="59"/>
      <c r="E15" s="45"/>
      <c r="F15" s="45"/>
      <c r="G15" s="45"/>
      <c r="H15" s="45"/>
      <c r="I15" s="45"/>
      <c r="J15" s="45"/>
      <c r="K15" s="51"/>
      <c r="L15" s="163"/>
      <c r="M15" s="165"/>
      <c r="N15" s="167"/>
    </row>
    <row r="16" spans="1:14" ht="25.5" customHeight="1" x14ac:dyDescent="0.2">
      <c r="A16" s="158" t="s">
        <v>35</v>
      </c>
      <c r="B16" s="159"/>
      <c r="C16" s="27" t="s">
        <v>21</v>
      </c>
      <c r="D16" s="60"/>
      <c r="E16" s="44"/>
      <c r="F16" s="44"/>
      <c r="G16" s="44"/>
      <c r="H16" s="44"/>
      <c r="I16" s="44"/>
      <c r="J16" s="44"/>
      <c r="K16" s="52"/>
      <c r="L16" s="162" t="str">
        <f>IF(COUNT($D$16:$K$17)&gt;0,"Yes","No")</f>
        <v>No</v>
      </c>
      <c r="M16" s="164" t="str">
        <f>IFERROR(ROUND(AVERAGE($D$16:$K$17),2),"")</f>
        <v/>
      </c>
      <c r="N16" s="168" t="str">
        <f>IF(M16="","",0.05)</f>
        <v/>
      </c>
    </row>
    <row r="17" spans="1:14" ht="25.5" customHeight="1" thickBot="1" x14ac:dyDescent="0.25">
      <c r="A17" s="160"/>
      <c r="B17" s="161"/>
      <c r="C17" s="28" t="s">
        <v>20</v>
      </c>
      <c r="D17" s="59"/>
      <c r="E17" s="45"/>
      <c r="F17" s="45"/>
      <c r="G17" s="45"/>
      <c r="H17" s="45"/>
      <c r="I17" s="45"/>
      <c r="J17" s="45"/>
      <c r="K17" s="51"/>
      <c r="L17" s="163"/>
      <c r="M17" s="165"/>
      <c r="N17" s="167"/>
    </row>
    <row r="18" spans="1:14" ht="46.5" customHeight="1" thickBot="1" x14ac:dyDescent="0.25">
      <c r="A18" s="170" t="s">
        <v>40</v>
      </c>
      <c r="B18" s="171"/>
      <c r="C18" s="172"/>
      <c r="D18" s="61"/>
      <c r="E18" s="46"/>
      <c r="F18" s="12"/>
      <c r="G18" s="12"/>
      <c r="H18" s="12"/>
      <c r="I18" s="12"/>
      <c r="J18" s="12"/>
      <c r="K18" s="53"/>
      <c r="L18" s="25" t="str">
        <f>IF(COUNT($D$18:$K$18)&gt;0,"Yes","No")</f>
        <v>No</v>
      </c>
      <c r="M18" s="40" t="str">
        <f>IFERROR(ROUND(AVERAGE($D$18:$K$18),2),"")</f>
        <v/>
      </c>
      <c r="N18" s="71" t="str">
        <f t="shared" ref="N18:N22" si="0">IF(M18="","",0.17)</f>
        <v/>
      </c>
    </row>
    <row r="19" spans="1:14" ht="46.5" customHeight="1" thickBot="1" x14ac:dyDescent="0.25">
      <c r="A19" s="170" t="s">
        <v>36</v>
      </c>
      <c r="B19" s="171"/>
      <c r="C19" s="172"/>
      <c r="D19" s="62"/>
      <c r="E19" s="31"/>
      <c r="F19" s="24"/>
      <c r="G19" s="24"/>
      <c r="H19" s="24"/>
      <c r="I19" s="24"/>
      <c r="J19" s="24"/>
      <c r="K19" s="54"/>
      <c r="L19" s="26" t="str">
        <f>IF(COUNT($D$19:$K$19)&gt;0,"Yes","No")</f>
        <v>No</v>
      </c>
      <c r="M19" s="40" t="str">
        <f>IFERROR(ROUND(AVERAGE($D$19:$K$19),2),"")</f>
        <v/>
      </c>
      <c r="N19" s="71" t="str">
        <f t="shared" si="0"/>
        <v/>
      </c>
    </row>
    <row r="20" spans="1:14" ht="46.5" customHeight="1" thickBot="1" x14ac:dyDescent="0.25">
      <c r="A20" s="170" t="s">
        <v>41</v>
      </c>
      <c r="B20" s="171"/>
      <c r="C20" s="172"/>
      <c r="D20" s="62"/>
      <c r="E20" s="31"/>
      <c r="F20" s="24"/>
      <c r="G20" s="24"/>
      <c r="H20" s="24"/>
      <c r="I20" s="24"/>
      <c r="J20" s="24"/>
      <c r="K20" s="54"/>
      <c r="L20" s="26" t="str">
        <f>IF(COUNT($D$20:$K$20)&gt;0,"Yes","No")</f>
        <v>No</v>
      </c>
      <c r="M20" s="40" t="str">
        <f>IFERROR(ROUND(AVERAGE($D$20:$K$20),2),"")</f>
        <v/>
      </c>
      <c r="N20" s="72" t="str">
        <f t="shared" si="0"/>
        <v/>
      </c>
    </row>
    <row r="21" spans="1:14" ht="46.5" customHeight="1" thickBot="1" x14ac:dyDescent="0.25">
      <c r="A21" s="170" t="s">
        <v>37</v>
      </c>
      <c r="B21" s="171"/>
      <c r="C21" s="172"/>
      <c r="D21" s="62"/>
      <c r="E21" s="31"/>
      <c r="F21" s="24"/>
      <c r="G21" s="24"/>
      <c r="H21" s="24"/>
      <c r="I21" s="24"/>
      <c r="J21" s="24"/>
      <c r="K21" s="54"/>
      <c r="L21" s="26" t="str">
        <f>IF(COUNT($D$21:$K$21)&gt;0,"Yes","No")</f>
        <v>No</v>
      </c>
      <c r="M21" s="40" t="str">
        <f>IFERROR(ROUND(AVERAGE($D$21:$K$21),2),"")</f>
        <v/>
      </c>
      <c r="N21" s="73" t="str">
        <f t="shared" si="0"/>
        <v/>
      </c>
    </row>
    <row r="22" spans="1:14" ht="46.5" customHeight="1" thickBot="1" x14ac:dyDescent="0.25">
      <c r="A22" s="170" t="s">
        <v>38</v>
      </c>
      <c r="B22" s="171"/>
      <c r="C22" s="172"/>
      <c r="D22" s="62"/>
      <c r="E22" s="31"/>
      <c r="F22" s="31"/>
      <c r="G22" s="31"/>
      <c r="H22" s="31"/>
      <c r="I22" s="31"/>
      <c r="J22" s="31"/>
      <c r="K22" s="41"/>
      <c r="L22" s="26" t="str">
        <f>IF(COUNT($D$22:$K$22)&gt;0,"Yes","No")</f>
        <v>No</v>
      </c>
      <c r="M22" s="40" t="str">
        <f>IFERROR(ROUND(AVERAGE($D$22:$K$22),2),"")</f>
        <v/>
      </c>
      <c r="N22" s="71" t="str">
        <f t="shared" si="0"/>
        <v/>
      </c>
    </row>
    <row r="23" spans="1:14" ht="25.5" customHeight="1" x14ac:dyDescent="0.2">
      <c r="A23" s="173" t="s">
        <v>42</v>
      </c>
      <c r="B23" s="174"/>
      <c r="C23" s="27" t="s">
        <v>21</v>
      </c>
      <c r="D23" s="60"/>
      <c r="E23" s="44"/>
      <c r="F23" s="44"/>
      <c r="G23" s="44"/>
      <c r="H23" s="44"/>
      <c r="I23" s="44"/>
      <c r="J23" s="44"/>
      <c r="K23" s="52"/>
      <c r="L23" s="162" t="str">
        <f>IF(COUNT($D$23:$K$24)&gt;0,"Yes","No")</f>
        <v>No</v>
      </c>
      <c r="M23" s="164" t="str">
        <f>IFERROR(ROUND(AVERAGE($D$23:$K$24),2),"")</f>
        <v/>
      </c>
      <c r="N23" s="166" t="str">
        <f>IF(M23="","",0.05)</f>
        <v/>
      </c>
    </row>
    <row r="24" spans="1:14" ht="25.5" customHeight="1" thickBot="1" x14ac:dyDescent="0.25">
      <c r="A24" s="175"/>
      <c r="B24" s="176"/>
      <c r="C24" s="28" t="s">
        <v>20</v>
      </c>
      <c r="D24" s="63"/>
      <c r="E24" s="65"/>
      <c r="F24" s="65"/>
      <c r="G24" s="65"/>
      <c r="H24" s="65"/>
      <c r="I24" s="65"/>
      <c r="J24" s="65"/>
      <c r="K24" s="55"/>
      <c r="L24" s="163"/>
      <c r="M24" s="165"/>
      <c r="N24" s="167"/>
    </row>
    <row r="25" spans="1:14" ht="7.5" customHeight="1" x14ac:dyDescent="0.2">
      <c r="A25" s="10"/>
      <c r="B25" s="10"/>
      <c r="C25" s="10"/>
      <c r="D25" s="3"/>
      <c r="E25" s="3"/>
      <c r="F25" s="3"/>
      <c r="G25" s="3"/>
      <c r="H25" s="3"/>
      <c r="J25" s="3"/>
      <c r="K25" s="3"/>
      <c r="L25" s="3"/>
      <c r="M25" s="3"/>
    </row>
    <row r="26" spans="1:14" x14ac:dyDescent="0.2">
      <c r="A26" s="169"/>
      <c r="B26" s="169"/>
      <c r="C26" s="169"/>
      <c r="D26" s="169"/>
      <c r="E26" s="169"/>
      <c r="F26" s="169"/>
      <c r="G26" s="169"/>
      <c r="H26" s="169"/>
      <c r="I26" s="169"/>
      <c r="J26" s="169"/>
      <c r="K26" s="169"/>
      <c r="L26" s="169"/>
      <c r="M26" s="169"/>
      <c r="N26" s="169"/>
    </row>
  </sheetData>
  <protectedRanges>
    <protectedRange sqref="D13:K13" name="DateArray"/>
    <protectedRange sqref="K2:N2" name="NameArray"/>
    <protectedRange sqref="D14:K24" name="RatingsArray"/>
  </protectedRanges>
  <mergeCells count="33">
    <mergeCell ref="A26:N26"/>
    <mergeCell ref="A18:C18"/>
    <mergeCell ref="A19:C19"/>
    <mergeCell ref="A20:C20"/>
    <mergeCell ref="A21:C21"/>
    <mergeCell ref="A22:C22"/>
    <mergeCell ref="A23:B24"/>
    <mergeCell ref="L23:L24"/>
    <mergeCell ref="M23:M24"/>
    <mergeCell ref="N23:N24"/>
    <mergeCell ref="A14:B15"/>
    <mergeCell ref="L14:L15"/>
    <mergeCell ref="M14:M15"/>
    <mergeCell ref="N14:N15"/>
    <mergeCell ref="A16:B17"/>
    <mergeCell ref="L16:L17"/>
    <mergeCell ref="M16:M17"/>
    <mergeCell ref="N16:N17"/>
    <mergeCell ref="A12:C13"/>
    <mergeCell ref="L12:L13"/>
    <mergeCell ref="M12:M13"/>
    <mergeCell ref="A5:B8"/>
    <mergeCell ref="C5:D5"/>
    <mergeCell ref="I5:I8"/>
    <mergeCell ref="J5:J8"/>
    <mergeCell ref="K5:N5"/>
    <mergeCell ref="C6:E6"/>
    <mergeCell ref="C7:E7"/>
    <mergeCell ref="C8:E8"/>
    <mergeCell ref="K6:M8"/>
    <mergeCell ref="N6:N8"/>
    <mergeCell ref="N12:N13"/>
    <mergeCell ref="D10:K11"/>
  </mergeCells>
  <conditionalFormatting sqref="M14:M24">
    <cfRule type="cellIs" dxfId="55" priority="1" operator="equal">
      <formula>0</formula>
    </cfRule>
    <cfRule type="cellIs" dxfId="54" priority="9" operator="between">
      <formula>3.26</formula>
      <formula>4</formula>
    </cfRule>
    <cfRule type="cellIs" dxfId="53" priority="10" operator="between">
      <formula>3</formula>
      <formula>3.25</formula>
    </cfRule>
    <cfRule type="cellIs" dxfId="52" priority="11" operator="between">
      <formula>1.76</formula>
      <formula>2.99</formula>
    </cfRule>
    <cfRule type="cellIs" dxfId="51" priority="12" operator="between">
      <formula>1.56</formula>
      <formula>1.75</formula>
    </cfRule>
    <cfRule type="cellIs" dxfId="50" priority="13" operator="between">
      <formula>0</formula>
      <formula>1.55</formula>
    </cfRule>
  </conditionalFormatting>
  <conditionalFormatting sqref="L14 L16 L18:L23">
    <cfRule type="cellIs" dxfId="49" priority="14" operator="equal">
      <formula>4</formula>
    </cfRule>
  </conditionalFormatting>
  <conditionalFormatting sqref="J5:J8">
    <cfRule type="cellIs" dxfId="48" priority="4" operator="between">
      <formula>0</formula>
      <formula>1.55</formula>
    </cfRule>
    <cfRule type="cellIs" dxfId="47" priority="5" operator="between">
      <formula>1.76</formula>
      <formula>2.5</formula>
    </cfRule>
    <cfRule type="cellIs" dxfId="46" priority="6" operator="between">
      <formula>1.56</formula>
      <formula>1.75</formula>
    </cfRule>
    <cfRule type="cellIs" dxfId="45" priority="7" operator="between">
      <formula>2.51</formula>
      <formula>3.25</formula>
    </cfRule>
    <cfRule type="cellIs" dxfId="44" priority="8" operator="between">
      <formula>3.26</formula>
      <formula>4</formula>
    </cfRule>
  </conditionalFormatting>
  <conditionalFormatting sqref="L14:L24">
    <cfRule type="cellIs" dxfId="43" priority="2" operator="equal">
      <formula>"No"</formula>
    </cfRule>
    <cfRule type="cellIs" dxfId="42" priority="3" operator="equal">
      <formula>"Yes"</formula>
    </cfRule>
  </conditionalFormatting>
  <pageMargins left="0.7" right="0.7" top="0.75" bottom="0.75" header="0.3" footer="0.3"/>
  <pageSetup scale="70" orientation="landscape" r:id="rId1"/>
  <colBreaks count="1" manualBreakCount="1">
    <brk id="1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LookUp!$A$2:$A$6</xm:f>
          </x14:formula1>
          <xm:sqref>D14:K24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showWhiteSpace="0" zoomScaleNormal="100" workbookViewId="0">
      <selection activeCell="H21" sqref="H21"/>
    </sheetView>
  </sheetViews>
  <sheetFormatPr defaultRowHeight="14.25" x14ac:dyDescent="0.2"/>
  <cols>
    <col min="1" max="1" width="11.85546875" style="4" customWidth="1"/>
    <col min="2" max="2" width="10.5703125" style="4" customWidth="1"/>
    <col min="3" max="3" width="16" style="4" customWidth="1"/>
    <col min="4" max="4" width="12" style="4" customWidth="1"/>
    <col min="5" max="11" width="11.28515625" style="4" customWidth="1"/>
    <col min="12" max="12" width="9.85546875" style="4" customWidth="1"/>
    <col min="13" max="13" width="14.140625" style="4" customWidth="1"/>
    <col min="14" max="14" width="13.7109375" style="4" customWidth="1"/>
    <col min="15" max="16384" width="9.140625" style="4"/>
  </cols>
  <sheetData>
    <row r="1" spans="1:14" x14ac:dyDescent="0.2">
      <c r="A1" s="3"/>
      <c r="B1" s="3"/>
      <c r="C1" s="3"/>
      <c r="D1" s="3"/>
      <c r="E1" s="3"/>
      <c r="F1" s="3"/>
      <c r="G1" s="3"/>
      <c r="H1" s="3"/>
      <c r="I1" s="3"/>
      <c r="J1" s="3"/>
      <c r="K1" s="34" t="s">
        <v>9</v>
      </c>
      <c r="M1" s="3"/>
    </row>
    <row r="2" spans="1:14" ht="15" thickBot="1" x14ac:dyDescent="0.25">
      <c r="A2" s="3"/>
      <c r="B2" s="3"/>
      <c r="C2" s="3"/>
      <c r="D2" s="3"/>
      <c r="E2" s="3"/>
      <c r="F2" s="3"/>
      <c r="G2" s="3"/>
      <c r="H2" s="3"/>
      <c r="I2" s="3"/>
      <c r="J2" s="3"/>
      <c r="K2" s="33"/>
      <c r="L2" s="33"/>
      <c r="M2" s="33"/>
      <c r="N2" s="6"/>
    </row>
    <row r="3" spans="1:14" x14ac:dyDescent="0.2">
      <c r="A3" s="3"/>
      <c r="B3" s="3"/>
      <c r="C3" s="3"/>
      <c r="D3" s="5"/>
      <c r="E3" s="3"/>
      <c r="F3" s="3"/>
      <c r="G3" s="3"/>
      <c r="H3" s="3"/>
      <c r="I3" s="3"/>
      <c r="J3" s="3"/>
      <c r="K3" s="3"/>
      <c r="L3" s="3"/>
      <c r="M3" s="3"/>
    </row>
    <row r="4" spans="1:14" ht="15" thickBot="1" x14ac:dyDescent="0.25">
      <c r="A4" s="3"/>
      <c r="B4" s="3"/>
      <c r="C4" s="3"/>
      <c r="D4" s="3"/>
      <c r="E4" s="3"/>
      <c r="F4" s="3"/>
      <c r="G4" s="3"/>
      <c r="H4" s="3"/>
      <c r="I4" s="3"/>
      <c r="J4" s="3"/>
      <c r="K4" s="3"/>
      <c r="L4" s="3"/>
      <c r="M4" s="3"/>
    </row>
    <row r="5" spans="1:14" ht="15" customHeight="1" thickBot="1" x14ac:dyDescent="0.3">
      <c r="A5" s="118" t="s">
        <v>10</v>
      </c>
      <c r="B5" s="182"/>
      <c r="C5" s="190"/>
      <c r="D5" s="190"/>
      <c r="E5" s="35"/>
      <c r="F5" s="36" t="s">
        <v>1</v>
      </c>
      <c r="G5" s="29"/>
      <c r="I5" s="118" t="s">
        <v>47</v>
      </c>
      <c r="J5" s="126" t="str">
        <f>IFERROR(ROUND(SUMPRODUCT($M$14:$M$24,$N$14:$N$24)/SUM($N$14:$N$24),2),"-")</f>
        <v>-</v>
      </c>
      <c r="K5" s="129" t="s">
        <v>49</v>
      </c>
      <c r="L5" s="129"/>
      <c r="M5" s="130"/>
      <c r="N5" s="131"/>
    </row>
    <row r="6" spans="1:14" ht="15" customHeight="1" x14ac:dyDescent="0.2">
      <c r="A6" s="120"/>
      <c r="B6" s="121"/>
      <c r="C6" s="191" t="s">
        <v>27</v>
      </c>
      <c r="D6" s="192"/>
      <c r="E6" s="192"/>
      <c r="F6" s="37" t="str">
        <f>IF(COUNT(D14:D24)&gt;=1,"Yes","No")</f>
        <v>No</v>
      </c>
      <c r="G6" s="29"/>
      <c r="I6" s="120"/>
      <c r="J6" s="183"/>
      <c r="K6" s="139" t="s">
        <v>11</v>
      </c>
      <c r="L6" s="140"/>
      <c r="M6" s="141"/>
      <c r="N6" s="148" t="str">
        <f>IF($J$5="-","-",VLOOKUP($J$5,'MOTP Rating Table'!$A$2:$C$63,3,1))</f>
        <v>-</v>
      </c>
    </row>
    <row r="7" spans="1:14" ht="15" customHeight="1" x14ac:dyDescent="0.2">
      <c r="A7" s="120"/>
      <c r="B7" s="121"/>
      <c r="C7" s="193" t="s">
        <v>28</v>
      </c>
      <c r="D7" s="194"/>
      <c r="E7" s="194"/>
      <c r="F7" s="38" t="str">
        <f>IF(((IF(COUNT(E14:E24)&gt;0,1,0))+(IF(COUNT(F14:F24)&gt;0,1,0))+(IF(COUNT(G14:G24)&gt;0,1,0))+(IF(COUNT(H14:H24)&gt;0,1,0))+(IF(COUNT(I14:I24)&gt;0,1,0))+(IF(COUNT(J14:J24)&gt;0,1,0))+(IF(COUNT(K14:K24)&gt;0,1,0))&gt;=3),"Yes","No")</f>
        <v>No</v>
      </c>
      <c r="G7" s="30"/>
      <c r="I7" s="120"/>
      <c r="J7" s="183"/>
      <c r="K7" s="198"/>
      <c r="L7" s="199"/>
      <c r="M7" s="200"/>
      <c r="N7" s="181"/>
    </row>
    <row r="8" spans="1:14" ht="25.5" customHeight="1" thickBot="1" x14ac:dyDescent="0.25">
      <c r="A8" s="122"/>
      <c r="B8" s="123"/>
      <c r="C8" s="195" t="s">
        <v>22</v>
      </c>
      <c r="D8" s="196"/>
      <c r="E8" s="197"/>
      <c r="F8" s="70" t="str">
        <f>IF(COUNTIF($L$14:$L$24, "Yes")=8, "Yes", "No")</f>
        <v>No</v>
      </c>
      <c r="G8" s="30"/>
      <c r="I8" s="122"/>
      <c r="J8" s="184"/>
      <c r="K8" s="145"/>
      <c r="L8" s="146"/>
      <c r="M8" s="147"/>
      <c r="N8" s="150"/>
    </row>
    <row r="9" spans="1:14" ht="9" customHeight="1" thickBot="1" x14ac:dyDescent="0.3">
      <c r="A9" s="7"/>
      <c r="B9" s="7"/>
      <c r="C9" s="3"/>
      <c r="D9" s="3"/>
      <c r="E9" s="14"/>
      <c r="F9" s="15"/>
      <c r="G9" s="8"/>
      <c r="H9" s="15"/>
      <c r="I9" s="8"/>
      <c r="J9" s="8"/>
      <c r="K9" s="8"/>
      <c r="L9" s="9"/>
      <c r="M9" s="11"/>
    </row>
    <row r="10" spans="1:14" ht="15.75" customHeight="1" x14ac:dyDescent="0.2">
      <c r="A10" s="7"/>
      <c r="B10" s="7"/>
      <c r="C10" s="3"/>
      <c r="D10" s="152" t="s">
        <v>26</v>
      </c>
      <c r="E10" s="185"/>
      <c r="F10" s="185"/>
      <c r="G10" s="185"/>
      <c r="H10" s="185"/>
      <c r="I10" s="185"/>
      <c r="J10" s="185"/>
      <c r="K10" s="186"/>
      <c r="L10" s="9"/>
      <c r="M10" s="11"/>
    </row>
    <row r="11" spans="1:14" ht="10.5" customHeight="1" thickBot="1" x14ac:dyDescent="0.25">
      <c r="A11" s="3"/>
      <c r="B11" s="3"/>
      <c r="C11" s="3"/>
      <c r="D11" s="187"/>
      <c r="E11" s="188"/>
      <c r="F11" s="188"/>
      <c r="G11" s="188"/>
      <c r="H11" s="188"/>
      <c r="I11" s="188"/>
      <c r="J11" s="188"/>
      <c r="K11" s="189"/>
      <c r="L11" s="3"/>
      <c r="M11" s="3"/>
    </row>
    <row r="12" spans="1:14" ht="26.25" customHeight="1" x14ac:dyDescent="0.2">
      <c r="A12" s="108" t="s">
        <v>25</v>
      </c>
      <c r="B12" s="109"/>
      <c r="C12" s="110"/>
      <c r="D12" s="32" t="s">
        <v>12</v>
      </c>
      <c r="E12" s="18" t="s">
        <v>13</v>
      </c>
      <c r="F12" s="18" t="s">
        <v>14</v>
      </c>
      <c r="G12" s="18" t="s">
        <v>15</v>
      </c>
      <c r="H12" s="17" t="s">
        <v>16</v>
      </c>
      <c r="I12" s="17" t="s">
        <v>17</v>
      </c>
      <c r="J12" s="17" t="s">
        <v>18</v>
      </c>
      <c r="K12" s="17" t="s">
        <v>19</v>
      </c>
      <c r="L12" s="114" t="s">
        <v>24</v>
      </c>
      <c r="M12" s="116" t="s">
        <v>23</v>
      </c>
      <c r="N12" s="116" t="s">
        <v>29</v>
      </c>
    </row>
    <row r="13" spans="1:14" ht="30" customHeight="1" thickBot="1" x14ac:dyDescent="0.25">
      <c r="A13" s="111"/>
      <c r="B13" s="112"/>
      <c r="C13" s="113"/>
      <c r="D13" s="74"/>
      <c r="E13" s="74"/>
      <c r="F13" s="74"/>
      <c r="G13" s="74"/>
      <c r="H13" s="74"/>
      <c r="I13" s="16"/>
      <c r="J13" s="16"/>
      <c r="K13" s="16"/>
      <c r="L13" s="115"/>
      <c r="M13" s="117"/>
      <c r="N13" s="117"/>
    </row>
    <row r="14" spans="1:14" ht="25.5" customHeight="1" thickBot="1" x14ac:dyDescent="0.25">
      <c r="A14" s="158" t="s">
        <v>39</v>
      </c>
      <c r="B14" s="159"/>
      <c r="C14" s="42" t="s">
        <v>21</v>
      </c>
      <c r="D14" s="58"/>
      <c r="E14" s="64"/>
      <c r="F14" s="64"/>
      <c r="G14" s="64"/>
      <c r="H14" s="64"/>
      <c r="I14" s="64"/>
      <c r="J14" s="64"/>
      <c r="K14" s="76"/>
      <c r="L14" s="177" t="str">
        <f>IF(COUNT($D$14:$K$15)&gt;0,"Yes","No")</f>
        <v>No</v>
      </c>
      <c r="M14" s="179" t="str">
        <f>IFERROR(ROUND(AVERAGE($D$14:$K$15),2),"")</f>
        <v/>
      </c>
      <c r="N14" s="201" t="str">
        <f>IF(M14="","",0.05)</f>
        <v/>
      </c>
    </row>
    <row r="15" spans="1:14" ht="25.5" customHeight="1" thickBot="1" x14ac:dyDescent="0.25">
      <c r="A15" s="160"/>
      <c r="B15" s="161"/>
      <c r="C15" s="43" t="s">
        <v>20</v>
      </c>
      <c r="D15" s="59"/>
      <c r="E15" s="45"/>
      <c r="F15" s="45"/>
      <c r="G15" s="45"/>
      <c r="H15" s="45"/>
      <c r="I15" s="45"/>
      <c r="J15" s="45"/>
      <c r="K15" s="77"/>
      <c r="L15" s="178"/>
      <c r="M15" s="180"/>
      <c r="N15" s="201"/>
    </row>
    <row r="16" spans="1:14" ht="25.5" customHeight="1" thickBot="1" x14ac:dyDescent="0.25">
      <c r="A16" s="158" t="s">
        <v>35</v>
      </c>
      <c r="B16" s="159"/>
      <c r="C16" s="42" t="s">
        <v>21</v>
      </c>
      <c r="D16" s="60"/>
      <c r="E16" s="44"/>
      <c r="F16" s="44"/>
      <c r="G16" s="44"/>
      <c r="H16" s="44"/>
      <c r="I16" s="44"/>
      <c r="J16" s="44"/>
      <c r="K16" s="78"/>
      <c r="L16" s="177" t="str">
        <f>IF(COUNT($D$16:$K$17)&gt;0,"Yes","No")</f>
        <v>No</v>
      </c>
      <c r="M16" s="179" t="str">
        <f>IFERROR(ROUND(AVERAGE($D$16:$K$17),2),"")</f>
        <v/>
      </c>
      <c r="N16" s="201" t="str">
        <f>IF(M16="","",0.05)</f>
        <v/>
      </c>
    </row>
    <row r="17" spans="1:14" ht="25.5" customHeight="1" thickBot="1" x14ac:dyDescent="0.25">
      <c r="A17" s="160"/>
      <c r="B17" s="161"/>
      <c r="C17" s="43" t="s">
        <v>20</v>
      </c>
      <c r="D17" s="59"/>
      <c r="E17" s="45"/>
      <c r="F17" s="45"/>
      <c r="G17" s="45"/>
      <c r="H17" s="45"/>
      <c r="I17" s="45"/>
      <c r="J17" s="45"/>
      <c r="K17" s="77"/>
      <c r="L17" s="178"/>
      <c r="M17" s="180"/>
      <c r="N17" s="201"/>
    </row>
    <row r="18" spans="1:14" ht="46.5" customHeight="1" thickBot="1" x14ac:dyDescent="0.25">
      <c r="A18" s="170" t="s">
        <v>40</v>
      </c>
      <c r="B18" s="171"/>
      <c r="C18" s="202"/>
      <c r="D18" s="61"/>
      <c r="E18" s="46"/>
      <c r="F18" s="12"/>
      <c r="G18" s="12"/>
      <c r="H18" s="12"/>
      <c r="I18" s="12"/>
      <c r="J18" s="12"/>
      <c r="K18" s="79"/>
      <c r="L18" s="56" t="str">
        <f>IF(COUNT($D$18:$K$18)&gt;0,"Yes","No")</f>
        <v>No</v>
      </c>
      <c r="M18" s="23" t="str">
        <f>IFERROR(ROUND(AVERAGE($D$18:$K$18),2),"")</f>
        <v/>
      </c>
      <c r="N18" s="71" t="str">
        <f t="shared" ref="N18:N22" si="0">IF(M18="","",0.17)</f>
        <v/>
      </c>
    </row>
    <row r="19" spans="1:14" ht="46.5" customHeight="1" thickBot="1" x14ac:dyDescent="0.25">
      <c r="A19" s="170" t="s">
        <v>36</v>
      </c>
      <c r="B19" s="171"/>
      <c r="C19" s="202"/>
      <c r="D19" s="62"/>
      <c r="E19" s="31"/>
      <c r="F19" s="24"/>
      <c r="G19" s="24"/>
      <c r="H19" s="24"/>
      <c r="I19" s="24"/>
      <c r="J19" s="24"/>
      <c r="K19" s="80"/>
      <c r="L19" s="57" t="str">
        <f>IF(COUNT($D$19:$K$19)&gt;0,"Yes","No")</f>
        <v>No</v>
      </c>
      <c r="M19" s="23" t="str">
        <f>IFERROR(ROUND(AVERAGE($D$19:$K$19),2),"")</f>
        <v/>
      </c>
      <c r="N19" s="71" t="str">
        <f t="shared" si="0"/>
        <v/>
      </c>
    </row>
    <row r="20" spans="1:14" ht="46.5" customHeight="1" thickBot="1" x14ac:dyDescent="0.25">
      <c r="A20" s="170" t="s">
        <v>41</v>
      </c>
      <c r="B20" s="171"/>
      <c r="C20" s="202"/>
      <c r="D20" s="62"/>
      <c r="E20" s="31"/>
      <c r="F20" s="24"/>
      <c r="G20" s="24"/>
      <c r="H20" s="24"/>
      <c r="I20" s="24"/>
      <c r="J20" s="24"/>
      <c r="K20" s="80"/>
      <c r="L20" s="57" t="str">
        <f>IF(COUNT($D$20:$K$20)&gt;0,"Yes","No")</f>
        <v>No</v>
      </c>
      <c r="M20" s="23" t="str">
        <f>IFERROR(ROUND(AVERAGE($D$20:$K$20),2),"")</f>
        <v/>
      </c>
      <c r="N20" s="71" t="str">
        <f t="shared" si="0"/>
        <v/>
      </c>
    </row>
    <row r="21" spans="1:14" ht="46.5" customHeight="1" thickBot="1" x14ac:dyDescent="0.25">
      <c r="A21" s="170" t="s">
        <v>37</v>
      </c>
      <c r="B21" s="171"/>
      <c r="C21" s="202"/>
      <c r="D21" s="62"/>
      <c r="E21" s="31"/>
      <c r="F21" s="24"/>
      <c r="G21" s="24"/>
      <c r="H21" s="24"/>
      <c r="I21" s="24"/>
      <c r="J21" s="24"/>
      <c r="K21" s="80"/>
      <c r="L21" s="57" t="str">
        <f>IF(COUNT($D$21:$K$21)&gt;0,"Yes","No")</f>
        <v>No</v>
      </c>
      <c r="M21" s="23" t="str">
        <f>IFERROR(ROUND(AVERAGE($D$21:$K$21),2),"")</f>
        <v/>
      </c>
      <c r="N21" s="71" t="str">
        <f t="shared" si="0"/>
        <v/>
      </c>
    </row>
    <row r="22" spans="1:14" ht="46.5" customHeight="1" thickBot="1" x14ac:dyDescent="0.25">
      <c r="A22" s="170" t="s">
        <v>38</v>
      </c>
      <c r="B22" s="171"/>
      <c r="C22" s="202"/>
      <c r="D22" s="62"/>
      <c r="E22" s="31"/>
      <c r="F22" s="31"/>
      <c r="G22" s="31"/>
      <c r="H22" s="31"/>
      <c r="I22" s="31"/>
      <c r="J22" s="31"/>
      <c r="K22" s="81"/>
      <c r="L22" s="57" t="str">
        <f>IF(COUNT($D$22:$K$22)&gt;0,"Yes","No")</f>
        <v>No</v>
      </c>
      <c r="M22" s="23" t="str">
        <f>IFERROR(ROUND(AVERAGE($D$22:$K$22),2),"")</f>
        <v/>
      </c>
      <c r="N22" s="71" t="str">
        <f t="shared" si="0"/>
        <v/>
      </c>
    </row>
    <row r="23" spans="1:14" ht="25.5" customHeight="1" thickBot="1" x14ac:dyDescent="0.25">
      <c r="A23" s="173" t="s">
        <v>42</v>
      </c>
      <c r="B23" s="174"/>
      <c r="C23" s="42" t="s">
        <v>21</v>
      </c>
      <c r="D23" s="60"/>
      <c r="E23" s="44"/>
      <c r="F23" s="44"/>
      <c r="G23" s="44"/>
      <c r="H23" s="44"/>
      <c r="I23" s="44"/>
      <c r="J23" s="44"/>
      <c r="K23" s="78"/>
      <c r="L23" s="177" t="str">
        <f>IF(COUNT($D$23:$K$24)&gt;0,"Yes","No")</f>
        <v>No</v>
      </c>
      <c r="M23" s="179" t="str">
        <f>IFERROR(ROUND(AVERAGE($D$23:$K$24),2),"")</f>
        <v/>
      </c>
      <c r="N23" s="201" t="str">
        <f>IF(M23="","",0.05)</f>
        <v/>
      </c>
    </row>
    <row r="24" spans="1:14" ht="25.5" customHeight="1" thickBot="1" x14ac:dyDescent="0.25">
      <c r="A24" s="175"/>
      <c r="B24" s="176"/>
      <c r="C24" s="43" t="s">
        <v>20</v>
      </c>
      <c r="D24" s="63"/>
      <c r="E24" s="65"/>
      <c r="F24" s="65"/>
      <c r="G24" s="65"/>
      <c r="H24" s="65"/>
      <c r="I24" s="65"/>
      <c r="J24" s="65"/>
      <c r="K24" s="82"/>
      <c r="L24" s="178"/>
      <c r="M24" s="180"/>
      <c r="N24" s="201"/>
    </row>
    <row r="25" spans="1:14" ht="7.5" customHeight="1" x14ac:dyDescent="0.2">
      <c r="A25" s="10"/>
      <c r="B25" s="10"/>
      <c r="C25" s="10"/>
      <c r="D25" s="3"/>
      <c r="E25" s="3"/>
      <c r="F25" s="3"/>
      <c r="G25" s="3"/>
      <c r="H25" s="3"/>
      <c r="J25" s="3"/>
      <c r="K25" s="3"/>
      <c r="L25" s="3"/>
      <c r="M25" s="3"/>
    </row>
    <row r="26" spans="1:14" x14ac:dyDescent="0.2">
      <c r="A26" s="169"/>
      <c r="B26" s="169"/>
      <c r="C26" s="169"/>
      <c r="D26" s="169"/>
      <c r="E26" s="169"/>
      <c r="F26" s="169"/>
      <c r="G26" s="169"/>
      <c r="H26" s="169"/>
      <c r="I26" s="169"/>
      <c r="J26" s="169"/>
      <c r="K26" s="169"/>
      <c r="L26" s="169"/>
      <c r="M26" s="169"/>
      <c r="N26" s="169"/>
    </row>
  </sheetData>
  <protectedRanges>
    <protectedRange sqref="D13:K13" name="DateArray"/>
    <protectedRange sqref="K2:N2" name="NameArray"/>
    <protectedRange sqref="D14:K24" name="RatingsArray"/>
  </protectedRanges>
  <mergeCells count="33">
    <mergeCell ref="A26:N26"/>
    <mergeCell ref="N23:N24"/>
    <mergeCell ref="N12:N13"/>
    <mergeCell ref="N14:N15"/>
    <mergeCell ref="N16:N17"/>
    <mergeCell ref="A18:C18"/>
    <mergeCell ref="A19:C19"/>
    <mergeCell ref="A20:C20"/>
    <mergeCell ref="A23:B24"/>
    <mergeCell ref="A21:C21"/>
    <mergeCell ref="A22:C22"/>
    <mergeCell ref="M23:M24"/>
    <mergeCell ref="M12:M13"/>
    <mergeCell ref="A16:B17"/>
    <mergeCell ref="A14:B15"/>
    <mergeCell ref="A12:C13"/>
    <mergeCell ref="I5:I8"/>
    <mergeCell ref="A5:B8"/>
    <mergeCell ref="J5:J8"/>
    <mergeCell ref="L14:L15"/>
    <mergeCell ref="M14:M15"/>
    <mergeCell ref="D10:K11"/>
    <mergeCell ref="L12:L13"/>
    <mergeCell ref="C5:D5"/>
    <mergeCell ref="C6:E6"/>
    <mergeCell ref="C7:E7"/>
    <mergeCell ref="C8:E8"/>
    <mergeCell ref="K6:M8"/>
    <mergeCell ref="L23:L24"/>
    <mergeCell ref="M16:M17"/>
    <mergeCell ref="K5:N5"/>
    <mergeCell ref="L16:L17"/>
    <mergeCell ref="N6:N8"/>
  </mergeCells>
  <conditionalFormatting sqref="M14:M24">
    <cfRule type="cellIs" dxfId="41" priority="1" operator="equal">
      <formula>0</formula>
    </cfRule>
    <cfRule type="cellIs" dxfId="40" priority="14" operator="between">
      <formula>3.26</formula>
      <formula>4</formula>
    </cfRule>
    <cfRule type="cellIs" dxfId="39" priority="15" operator="between">
      <formula>3</formula>
      <formula>3.25</formula>
    </cfRule>
    <cfRule type="cellIs" dxfId="38" priority="16" operator="between">
      <formula>1.76</formula>
      <formula>2.99</formula>
    </cfRule>
    <cfRule type="cellIs" dxfId="37" priority="17" operator="between">
      <formula>1.56</formula>
      <formula>1.75</formula>
    </cfRule>
    <cfRule type="cellIs" dxfId="36" priority="18" operator="between">
      <formula>0</formula>
      <formula>1.55</formula>
    </cfRule>
  </conditionalFormatting>
  <conditionalFormatting sqref="L14 L16 L18:L23">
    <cfRule type="cellIs" dxfId="35" priority="19" operator="equal">
      <formula>4</formula>
    </cfRule>
  </conditionalFormatting>
  <conditionalFormatting sqref="J5:J8">
    <cfRule type="cellIs" dxfId="34" priority="4" operator="between">
      <formula>0</formula>
      <formula>1.55</formula>
    </cfRule>
    <cfRule type="cellIs" dxfId="33" priority="5" operator="between">
      <formula>1.76</formula>
      <formula>2.5</formula>
    </cfRule>
    <cfRule type="cellIs" dxfId="32" priority="6" operator="between">
      <formula>1.56</formula>
      <formula>1.75</formula>
    </cfRule>
    <cfRule type="cellIs" dxfId="31" priority="7" operator="between">
      <formula>2.51</formula>
      <formula>3.25</formula>
    </cfRule>
    <cfRule type="cellIs" dxfId="30" priority="8" operator="between">
      <formula>3.26</formula>
      <formula>4</formula>
    </cfRule>
  </conditionalFormatting>
  <conditionalFormatting sqref="L14:L24">
    <cfRule type="cellIs" dxfId="29" priority="2" operator="equal">
      <formula>"No"</formula>
    </cfRule>
    <cfRule type="cellIs" dxfId="28" priority="3" operator="equal">
      <formula>"Yes"</formula>
    </cfRule>
  </conditionalFormatting>
  <pageMargins left="0.7" right="0.7" top="0.75" bottom="0.75" header="0.3" footer="0.3"/>
  <pageSetup scale="70" fitToWidth="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LookUp!$A$2:$A$6</xm:f>
          </x14:formula1>
          <xm:sqref>D14:K24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D40" sqref="D40"/>
    </sheetView>
  </sheetViews>
  <sheetFormatPr defaultRowHeight="15" x14ac:dyDescent="0.25"/>
  <cols>
    <col min="1" max="1" width="13" customWidth="1"/>
  </cols>
  <sheetData>
    <row r="1" spans="1:1" x14ac:dyDescent="0.25">
      <c r="A1" t="s">
        <v>2</v>
      </c>
    </row>
    <row r="3" spans="1:1" x14ac:dyDescent="0.25">
      <c r="A3" s="2">
        <v>1</v>
      </c>
    </row>
    <row r="4" spans="1:1" x14ac:dyDescent="0.25">
      <c r="A4" s="2">
        <v>2</v>
      </c>
    </row>
    <row r="5" spans="1:1" x14ac:dyDescent="0.25">
      <c r="A5" s="2">
        <v>3</v>
      </c>
    </row>
    <row r="6" spans="1:1" x14ac:dyDescent="0.25">
      <c r="A6" s="2">
        <v>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tabSelected="1" showWhiteSpace="0" zoomScaleNormal="100" workbookViewId="0">
      <selection activeCell="G16" sqref="G16"/>
    </sheetView>
  </sheetViews>
  <sheetFormatPr defaultRowHeight="14.25" x14ac:dyDescent="0.2"/>
  <cols>
    <col min="1" max="1" width="11.85546875" style="4" customWidth="1"/>
    <col min="2" max="2" width="10.5703125" style="4" customWidth="1"/>
    <col min="3" max="3" width="16" style="4" customWidth="1"/>
    <col min="4" max="4" width="12" style="4" customWidth="1"/>
    <col min="5" max="11" width="11.28515625" style="4" customWidth="1"/>
    <col min="12" max="12" width="9.85546875" style="4" customWidth="1"/>
    <col min="13" max="13" width="14.140625" style="4" customWidth="1"/>
    <col min="14" max="14" width="13.7109375" style="4" customWidth="1"/>
    <col min="15" max="16384" width="9.140625" style="4"/>
  </cols>
  <sheetData>
    <row r="1" spans="1:14" x14ac:dyDescent="0.2">
      <c r="A1" s="3"/>
      <c r="B1" s="3"/>
      <c r="C1" s="3"/>
      <c r="D1" s="3"/>
      <c r="E1" s="3"/>
      <c r="F1" s="3"/>
      <c r="G1" s="3"/>
      <c r="H1" s="3"/>
      <c r="I1" s="3"/>
      <c r="J1" s="3"/>
      <c r="K1" s="34" t="s">
        <v>9</v>
      </c>
      <c r="M1" s="3"/>
    </row>
    <row r="2" spans="1:14" ht="15" thickBot="1" x14ac:dyDescent="0.25">
      <c r="A2" s="3"/>
      <c r="B2" s="3"/>
      <c r="C2" s="3"/>
      <c r="D2" s="3"/>
      <c r="E2" s="3"/>
      <c r="F2" s="3"/>
      <c r="G2" s="3"/>
      <c r="H2" s="3"/>
      <c r="I2" s="3"/>
      <c r="J2" s="3"/>
      <c r="K2" s="33"/>
      <c r="L2" s="33"/>
      <c r="M2" s="33"/>
      <c r="N2" s="6"/>
    </row>
    <row r="3" spans="1:14" x14ac:dyDescent="0.2">
      <c r="A3" s="3"/>
      <c r="B3" s="3"/>
      <c r="C3" s="3"/>
      <c r="D3" s="5"/>
      <c r="E3" s="3"/>
      <c r="F3" s="3"/>
      <c r="G3" s="3"/>
      <c r="H3" s="3"/>
      <c r="I3" s="3"/>
      <c r="J3" s="3"/>
      <c r="K3" s="3"/>
      <c r="L3" s="3"/>
      <c r="M3" s="3"/>
    </row>
    <row r="4" spans="1:14" ht="15" thickBot="1" x14ac:dyDescent="0.25">
      <c r="A4" s="3"/>
      <c r="B4" s="3"/>
      <c r="C4" s="3"/>
      <c r="D4" s="3"/>
      <c r="E4" s="3"/>
      <c r="F4" s="3"/>
      <c r="G4" s="3"/>
      <c r="H4" s="3"/>
      <c r="I4" s="3"/>
      <c r="J4" s="3"/>
      <c r="K4" s="3"/>
      <c r="L4" s="3"/>
      <c r="M4" s="3"/>
    </row>
    <row r="5" spans="1:14" ht="15" customHeight="1" thickBot="1" x14ac:dyDescent="0.3">
      <c r="A5" s="118" t="s">
        <v>10</v>
      </c>
      <c r="B5" s="182"/>
      <c r="C5" s="190"/>
      <c r="D5" s="190"/>
      <c r="E5" s="35"/>
      <c r="F5" s="36" t="s">
        <v>1</v>
      </c>
      <c r="G5" s="29"/>
      <c r="I5" s="118" t="s">
        <v>47</v>
      </c>
      <c r="J5" s="126" t="str">
        <f>IFERROR(ROUND(SUMPRODUCT($M$14:$M$24,$N$14:$N$24)/SUM($N$14:$N$24),2),"-")</f>
        <v>-</v>
      </c>
      <c r="K5" s="129" t="s">
        <v>49</v>
      </c>
      <c r="L5" s="129"/>
      <c r="M5" s="130"/>
      <c r="N5" s="131"/>
    </row>
    <row r="6" spans="1:14" ht="15" customHeight="1" x14ac:dyDescent="0.2">
      <c r="A6" s="120"/>
      <c r="B6" s="121"/>
      <c r="C6" s="191" t="s">
        <v>27</v>
      </c>
      <c r="D6" s="192"/>
      <c r="E6" s="192"/>
      <c r="F6" s="37" t="str">
        <f>IF(COUNT(D14:D24)&gt;=1,"Yes","No")</f>
        <v>No</v>
      </c>
      <c r="G6" s="29"/>
      <c r="I6" s="120"/>
      <c r="J6" s="183"/>
      <c r="K6" s="139" t="s">
        <v>11</v>
      </c>
      <c r="L6" s="140"/>
      <c r="M6" s="141"/>
      <c r="N6" s="148" t="str">
        <f>IF($J$5="-","-",VLOOKUP($J$5,'MOTP Rating Table'!$A$2:$C$63,3,1))</f>
        <v>-</v>
      </c>
    </row>
    <row r="7" spans="1:14" ht="15" customHeight="1" x14ac:dyDescent="0.2">
      <c r="A7" s="120"/>
      <c r="B7" s="121"/>
      <c r="C7" s="193" t="s">
        <v>48</v>
      </c>
      <c r="D7" s="194"/>
      <c r="E7" s="194"/>
      <c r="F7" s="38" t="str">
        <f>IF(((IF(COUNT(E14:E24)&gt;0,1,0))+(IF(COUNT(F14:F24)&gt;0,1,0))+(IF(COUNT(G14:G24)&gt;0,1,0))+(IF(COUNT(H14:H24)&gt;0,1,0))+(IF(COUNT(I14:I24)&gt;0,1,0))+(IF(COUNT(J14:J24)&gt;0,1,0))+(IF(COUNT(K14:K24)&gt;0,1,0))&gt;=4),"Yes","No")</f>
        <v>No</v>
      </c>
      <c r="G7" s="30"/>
      <c r="I7" s="120"/>
      <c r="J7" s="183"/>
      <c r="K7" s="198"/>
      <c r="L7" s="199"/>
      <c r="M7" s="200"/>
      <c r="N7" s="181"/>
    </row>
    <row r="8" spans="1:14" ht="25.5" customHeight="1" thickBot="1" x14ac:dyDescent="0.25">
      <c r="A8" s="122"/>
      <c r="B8" s="123"/>
      <c r="C8" s="195" t="s">
        <v>22</v>
      </c>
      <c r="D8" s="196"/>
      <c r="E8" s="197"/>
      <c r="F8" s="70" t="str">
        <f>IF(COUNTIF($L$14:$L$24, "Yes")=8, "Yes", "No")</f>
        <v>No</v>
      </c>
      <c r="G8" s="30"/>
      <c r="I8" s="122"/>
      <c r="J8" s="184"/>
      <c r="K8" s="145"/>
      <c r="L8" s="146"/>
      <c r="M8" s="147"/>
      <c r="N8" s="150"/>
    </row>
    <row r="9" spans="1:14" ht="9" customHeight="1" thickBot="1" x14ac:dyDescent="0.3">
      <c r="A9" s="7"/>
      <c r="B9" s="7"/>
      <c r="C9" s="3"/>
      <c r="D9" s="3"/>
      <c r="E9" s="14"/>
      <c r="F9" s="15"/>
      <c r="G9" s="13"/>
      <c r="H9" s="15"/>
      <c r="I9" s="13"/>
      <c r="J9" s="13"/>
      <c r="K9" s="13"/>
      <c r="L9" s="9"/>
      <c r="M9" s="11"/>
    </row>
    <row r="10" spans="1:14" ht="15.75" customHeight="1" x14ac:dyDescent="0.2">
      <c r="A10" s="7"/>
      <c r="B10" s="7"/>
      <c r="C10" s="3"/>
      <c r="D10" s="152" t="s">
        <v>26</v>
      </c>
      <c r="E10" s="185"/>
      <c r="F10" s="185"/>
      <c r="G10" s="185"/>
      <c r="H10" s="185"/>
      <c r="I10" s="185"/>
      <c r="J10" s="185"/>
      <c r="K10" s="186"/>
      <c r="L10" s="9"/>
      <c r="M10" s="11"/>
    </row>
    <row r="11" spans="1:14" ht="10.5" customHeight="1" thickBot="1" x14ac:dyDescent="0.25">
      <c r="A11" s="3"/>
      <c r="B11" s="3"/>
      <c r="C11" s="3"/>
      <c r="D11" s="187"/>
      <c r="E11" s="188"/>
      <c r="F11" s="188"/>
      <c r="G11" s="188"/>
      <c r="H11" s="188"/>
      <c r="I11" s="188"/>
      <c r="J11" s="188"/>
      <c r="K11" s="189"/>
      <c r="L11" s="3"/>
      <c r="M11" s="3"/>
    </row>
    <row r="12" spans="1:14" ht="26.25" customHeight="1" x14ac:dyDescent="0.2">
      <c r="A12" s="108" t="s">
        <v>25</v>
      </c>
      <c r="B12" s="109"/>
      <c r="C12" s="110"/>
      <c r="D12" s="32" t="s">
        <v>12</v>
      </c>
      <c r="E12" s="18" t="s">
        <v>13</v>
      </c>
      <c r="F12" s="18" t="s">
        <v>14</v>
      </c>
      <c r="G12" s="18" t="s">
        <v>15</v>
      </c>
      <c r="H12" s="17" t="s">
        <v>33</v>
      </c>
      <c r="I12" s="17" t="s">
        <v>17</v>
      </c>
      <c r="J12" s="17" t="s">
        <v>18</v>
      </c>
      <c r="K12" s="17" t="s">
        <v>19</v>
      </c>
      <c r="L12" s="114" t="s">
        <v>24</v>
      </c>
      <c r="M12" s="116" t="s">
        <v>23</v>
      </c>
      <c r="N12" s="116" t="s">
        <v>29</v>
      </c>
    </row>
    <row r="13" spans="1:14" ht="30" customHeight="1" thickBot="1" x14ac:dyDescent="0.25">
      <c r="A13" s="111"/>
      <c r="B13" s="112"/>
      <c r="C13" s="113"/>
      <c r="D13" s="74"/>
      <c r="E13" s="74"/>
      <c r="F13" s="74"/>
      <c r="G13" s="74"/>
      <c r="H13" s="74"/>
      <c r="I13" s="16"/>
      <c r="J13" s="16"/>
      <c r="K13" s="16"/>
      <c r="L13" s="115"/>
      <c r="M13" s="117"/>
      <c r="N13" s="117"/>
    </row>
    <row r="14" spans="1:14" ht="25.5" customHeight="1" thickBot="1" x14ac:dyDescent="0.25">
      <c r="A14" s="158" t="s">
        <v>39</v>
      </c>
      <c r="B14" s="159"/>
      <c r="C14" s="42" t="s">
        <v>21</v>
      </c>
      <c r="D14" s="58"/>
      <c r="E14" s="64"/>
      <c r="F14" s="64"/>
      <c r="G14" s="64"/>
      <c r="H14" s="64"/>
      <c r="I14" s="64"/>
      <c r="J14" s="64"/>
      <c r="K14" s="76"/>
      <c r="L14" s="177" t="str">
        <f>IF(COUNT($D$14:$K$15)&gt;0,"Yes","No")</f>
        <v>No</v>
      </c>
      <c r="M14" s="179" t="str">
        <f>IFERROR(ROUND(AVERAGE($D$14:$K$15),2),"")</f>
        <v/>
      </c>
      <c r="N14" s="201" t="str">
        <f>IF(M14="","",0.05)</f>
        <v/>
      </c>
    </row>
    <row r="15" spans="1:14" ht="25.5" customHeight="1" thickBot="1" x14ac:dyDescent="0.25">
      <c r="A15" s="160"/>
      <c r="B15" s="161"/>
      <c r="C15" s="43" t="s">
        <v>20</v>
      </c>
      <c r="D15" s="59"/>
      <c r="E15" s="45"/>
      <c r="F15" s="45"/>
      <c r="G15" s="45"/>
      <c r="H15" s="45"/>
      <c r="I15" s="45"/>
      <c r="J15" s="45"/>
      <c r="K15" s="77"/>
      <c r="L15" s="178"/>
      <c r="M15" s="180"/>
      <c r="N15" s="201"/>
    </row>
    <row r="16" spans="1:14" ht="25.5" customHeight="1" thickBot="1" x14ac:dyDescent="0.25">
      <c r="A16" s="158" t="s">
        <v>35</v>
      </c>
      <c r="B16" s="159"/>
      <c r="C16" s="42" t="s">
        <v>21</v>
      </c>
      <c r="D16" s="60"/>
      <c r="E16" s="44"/>
      <c r="F16" s="44"/>
      <c r="G16" s="44"/>
      <c r="H16" s="44"/>
      <c r="I16" s="44"/>
      <c r="J16" s="44"/>
      <c r="K16" s="78"/>
      <c r="L16" s="177" t="str">
        <f>IF(COUNT($D$16:$K$17)&gt;0,"Yes","No")</f>
        <v>No</v>
      </c>
      <c r="M16" s="179" t="str">
        <f>IFERROR(ROUND(AVERAGE($D$16:$K$17),2),"")</f>
        <v/>
      </c>
      <c r="N16" s="201" t="str">
        <f>IF(M16="","",0.05)</f>
        <v/>
      </c>
    </row>
    <row r="17" spans="1:14" ht="25.5" customHeight="1" thickBot="1" x14ac:dyDescent="0.25">
      <c r="A17" s="160"/>
      <c r="B17" s="161"/>
      <c r="C17" s="43" t="s">
        <v>20</v>
      </c>
      <c r="D17" s="59"/>
      <c r="E17" s="45"/>
      <c r="F17" s="45"/>
      <c r="G17" s="45"/>
      <c r="H17" s="45"/>
      <c r="I17" s="45"/>
      <c r="J17" s="45"/>
      <c r="K17" s="77"/>
      <c r="L17" s="178"/>
      <c r="M17" s="180"/>
      <c r="N17" s="201"/>
    </row>
    <row r="18" spans="1:14" ht="46.5" customHeight="1" thickBot="1" x14ac:dyDescent="0.25">
      <c r="A18" s="170" t="s">
        <v>40</v>
      </c>
      <c r="B18" s="171"/>
      <c r="C18" s="202"/>
      <c r="D18" s="61"/>
      <c r="E18" s="46"/>
      <c r="F18" s="12"/>
      <c r="G18" s="12"/>
      <c r="H18" s="12"/>
      <c r="I18" s="12"/>
      <c r="J18" s="12"/>
      <c r="K18" s="79"/>
      <c r="L18" s="56" t="str">
        <f>IF(COUNT($D$18:$K$18)&gt;0,"Yes","No")</f>
        <v>No</v>
      </c>
      <c r="M18" s="106" t="str">
        <f>IFERROR(ROUND(AVERAGE($D$18:$K$18),2),"")</f>
        <v/>
      </c>
      <c r="N18" s="107" t="str">
        <f t="shared" ref="N18:N22" si="0">IF(M18="","",0.17)</f>
        <v/>
      </c>
    </row>
    <row r="19" spans="1:14" ht="46.5" customHeight="1" thickBot="1" x14ac:dyDescent="0.25">
      <c r="A19" s="170" t="s">
        <v>36</v>
      </c>
      <c r="B19" s="171"/>
      <c r="C19" s="202"/>
      <c r="D19" s="62"/>
      <c r="E19" s="31"/>
      <c r="F19" s="24"/>
      <c r="G19" s="24"/>
      <c r="H19" s="24"/>
      <c r="I19" s="24"/>
      <c r="J19" s="24"/>
      <c r="K19" s="80"/>
      <c r="L19" s="105" t="str">
        <f>IF(COUNT($D$19:$K$19)&gt;0,"Yes","No")</f>
        <v>No</v>
      </c>
      <c r="M19" s="106" t="str">
        <f>IFERROR(ROUND(AVERAGE($D$19:$K$19),2),"")</f>
        <v/>
      </c>
      <c r="N19" s="107" t="str">
        <f t="shared" si="0"/>
        <v/>
      </c>
    </row>
    <row r="20" spans="1:14" ht="46.5" customHeight="1" thickBot="1" x14ac:dyDescent="0.25">
      <c r="A20" s="170" t="s">
        <v>41</v>
      </c>
      <c r="B20" s="171"/>
      <c r="C20" s="202"/>
      <c r="D20" s="62"/>
      <c r="E20" s="31"/>
      <c r="F20" s="24"/>
      <c r="G20" s="24"/>
      <c r="H20" s="24"/>
      <c r="I20" s="24"/>
      <c r="J20" s="24"/>
      <c r="K20" s="80"/>
      <c r="L20" s="105" t="str">
        <f>IF(COUNT($D$20:$K$20)&gt;0,"Yes","No")</f>
        <v>No</v>
      </c>
      <c r="M20" s="106" t="str">
        <f>IFERROR(ROUND(AVERAGE($D$20:$K$20),2),"")</f>
        <v/>
      </c>
      <c r="N20" s="107" t="str">
        <f t="shared" si="0"/>
        <v/>
      </c>
    </row>
    <row r="21" spans="1:14" ht="46.5" customHeight="1" thickBot="1" x14ac:dyDescent="0.25">
      <c r="A21" s="170" t="s">
        <v>37</v>
      </c>
      <c r="B21" s="171"/>
      <c r="C21" s="202"/>
      <c r="D21" s="62"/>
      <c r="E21" s="31"/>
      <c r="F21" s="24"/>
      <c r="G21" s="24"/>
      <c r="H21" s="24"/>
      <c r="I21" s="24"/>
      <c r="J21" s="24"/>
      <c r="K21" s="80"/>
      <c r="L21" s="105" t="str">
        <f>IF(COUNT($D$21:$K$21)&gt;0,"Yes","No")</f>
        <v>No</v>
      </c>
      <c r="M21" s="106" t="str">
        <f>IFERROR(ROUND(AVERAGE($D$21:$K$21),2),"")</f>
        <v/>
      </c>
      <c r="N21" s="107" t="str">
        <f t="shared" si="0"/>
        <v/>
      </c>
    </row>
    <row r="22" spans="1:14" ht="46.5" customHeight="1" thickBot="1" x14ac:dyDescent="0.25">
      <c r="A22" s="170" t="s">
        <v>38</v>
      </c>
      <c r="B22" s="171"/>
      <c r="C22" s="202"/>
      <c r="D22" s="62"/>
      <c r="E22" s="31"/>
      <c r="F22" s="31"/>
      <c r="G22" s="31"/>
      <c r="H22" s="31"/>
      <c r="I22" s="31"/>
      <c r="J22" s="31"/>
      <c r="K22" s="81"/>
      <c r="L22" s="105" t="str">
        <f>IF(COUNT($D$22:$K$22)&gt;0,"Yes","No")</f>
        <v>No</v>
      </c>
      <c r="M22" s="106" t="str">
        <f>IFERROR(ROUND(AVERAGE($D$22:$K$22),2),"")</f>
        <v/>
      </c>
      <c r="N22" s="107" t="str">
        <f t="shared" si="0"/>
        <v/>
      </c>
    </row>
    <row r="23" spans="1:14" ht="25.5" customHeight="1" thickBot="1" x14ac:dyDescent="0.25">
      <c r="A23" s="173" t="s">
        <v>42</v>
      </c>
      <c r="B23" s="174"/>
      <c r="C23" s="42" t="s">
        <v>21</v>
      </c>
      <c r="D23" s="60"/>
      <c r="E23" s="44"/>
      <c r="F23" s="44"/>
      <c r="G23" s="44"/>
      <c r="H23" s="44"/>
      <c r="I23" s="44"/>
      <c r="J23" s="44"/>
      <c r="K23" s="78"/>
      <c r="L23" s="177" t="str">
        <f>IF(COUNT($D$23:$K$24)&gt;0,"Yes","No")</f>
        <v>No</v>
      </c>
      <c r="M23" s="179" t="str">
        <f>IFERROR(ROUND(AVERAGE($D$23:$K$24),2),"")</f>
        <v/>
      </c>
      <c r="N23" s="201" t="str">
        <f>IF(M23="","",0.05)</f>
        <v/>
      </c>
    </row>
    <row r="24" spans="1:14" ht="25.5" customHeight="1" thickBot="1" x14ac:dyDescent="0.25">
      <c r="A24" s="175"/>
      <c r="B24" s="176"/>
      <c r="C24" s="43" t="s">
        <v>20</v>
      </c>
      <c r="D24" s="63"/>
      <c r="E24" s="65"/>
      <c r="F24" s="65"/>
      <c r="G24" s="65"/>
      <c r="H24" s="65"/>
      <c r="I24" s="65"/>
      <c r="J24" s="65"/>
      <c r="K24" s="82"/>
      <c r="L24" s="178"/>
      <c r="M24" s="180"/>
      <c r="N24" s="201"/>
    </row>
    <row r="25" spans="1:14" ht="7.5" customHeight="1" x14ac:dyDescent="0.2">
      <c r="A25" s="10"/>
      <c r="B25" s="10"/>
      <c r="C25" s="10"/>
      <c r="D25" s="3"/>
      <c r="E25" s="3"/>
      <c r="F25" s="3"/>
      <c r="G25" s="3"/>
      <c r="H25" s="3"/>
      <c r="J25" s="3"/>
      <c r="K25" s="3"/>
      <c r="L25" s="3"/>
      <c r="M25" s="3"/>
    </row>
    <row r="26" spans="1:14" x14ac:dyDescent="0.2">
      <c r="A26" s="169"/>
      <c r="B26" s="169"/>
      <c r="C26" s="169"/>
      <c r="D26" s="169"/>
      <c r="E26" s="169"/>
      <c r="F26" s="169"/>
      <c r="G26" s="169"/>
      <c r="H26" s="169"/>
      <c r="I26" s="169"/>
      <c r="J26" s="169"/>
      <c r="K26" s="169"/>
      <c r="L26" s="169"/>
      <c r="M26" s="169"/>
      <c r="N26" s="169"/>
    </row>
  </sheetData>
  <protectedRanges>
    <protectedRange sqref="D13:K13" name="DateArray"/>
    <protectedRange sqref="K2:N2" name="NameArray"/>
    <protectedRange sqref="D14:K24" name="RatingsArray"/>
  </protectedRanges>
  <mergeCells count="33">
    <mergeCell ref="A5:B8"/>
    <mergeCell ref="C5:D5"/>
    <mergeCell ref="I5:I8"/>
    <mergeCell ref="J5:J8"/>
    <mergeCell ref="K5:N5"/>
    <mergeCell ref="C6:E6"/>
    <mergeCell ref="K6:M8"/>
    <mergeCell ref="N6:N8"/>
    <mergeCell ref="C7:E7"/>
    <mergeCell ref="C8:E8"/>
    <mergeCell ref="N12:N13"/>
    <mergeCell ref="A14:B15"/>
    <mergeCell ref="L14:L15"/>
    <mergeCell ref="M14:M15"/>
    <mergeCell ref="N14:N15"/>
    <mergeCell ref="A19:C19"/>
    <mergeCell ref="D10:K11"/>
    <mergeCell ref="A12:C13"/>
    <mergeCell ref="L12:L13"/>
    <mergeCell ref="M12:M13"/>
    <mergeCell ref="A16:B17"/>
    <mergeCell ref="L16:L17"/>
    <mergeCell ref="M16:M17"/>
    <mergeCell ref="N16:N17"/>
    <mergeCell ref="A18:C18"/>
    <mergeCell ref="N23:N24"/>
    <mergeCell ref="A26:N26"/>
    <mergeCell ref="A20:C20"/>
    <mergeCell ref="A21:C21"/>
    <mergeCell ref="A22:C22"/>
    <mergeCell ref="A23:B24"/>
    <mergeCell ref="L23:L24"/>
    <mergeCell ref="M23:M24"/>
  </mergeCells>
  <conditionalFormatting sqref="M14:M24">
    <cfRule type="cellIs" dxfId="27" priority="1" operator="equal">
      <formula>0</formula>
    </cfRule>
    <cfRule type="cellIs" dxfId="26" priority="9" operator="between">
      <formula>3.26</formula>
      <formula>4</formula>
    </cfRule>
    <cfRule type="cellIs" dxfId="25" priority="10" operator="between">
      <formula>3</formula>
      <formula>3.25</formula>
    </cfRule>
    <cfRule type="cellIs" dxfId="24" priority="11" operator="between">
      <formula>1.76</formula>
      <formula>2.99</formula>
    </cfRule>
    <cfRule type="cellIs" dxfId="23" priority="12" operator="between">
      <formula>1.56</formula>
      <formula>1.75</formula>
    </cfRule>
    <cfRule type="cellIs" dxfId="22" priority="13" operator="between">
      <formula>0</formula>
      <formula>1.55</formula>
    </cfRule>
  </conditionalFormatting>
  <conditionalFormatting sqref="L14 L16 L18:L23">
    <cfRule type="cellIs" dxfId="21" priority="14" operator="equal">
      <formula>4</formula>
    </cfRule>
  </conditionalFormatting>
  <conditionalFormatting sqref="J5:J8">
    <cfRule type="cellIs" dxfId="20" priority="4" operator="between">
      <formula>0</formula>
      <formula>1.55</formula>
    </cfRule>
    <cfRule type="cellIs" dxfId="19" priority="5" operator="between">
      <formula>1.76</formula>
      <formula>2.5</formula>
    </cfRule>
    <cfRule type="cellIs" dxfId="18" priority="6" operator="between">
      <formula>1.56</formula>
      <formula>1.75</formula>
    </cfRule>
    <cfRule type="cellIs" dxfId="17" priority="7" operator="between">
      <formula>2.51</formula>
      <formula>3.25</formula>
    </cfRule>
    <cfRule type="cellIs" dxfId="16" priority="8" operator="between">
      <formula>3.26</formula>
      <formula>4</formula>
    </cfRule>
  </conditionalFormatting>
  <conditionalFormatting sqref="L14:L24">
    <cfRule type="cellIs" dxfId="15" priority="2" operator="equal">
      <formula>"No"</formula>
    </cfRule>
    <cfRule type="cellIs" dxfId="14" priority="3" operator="equal">
      <formula>"Yes"</formula>
    </cfRule>
  </conditionalFormatting>
  <pageMargins left="0.7" right="0.7" top="0.75" bottom="0.75" header="0.3" footer="0.3"/>
  <pageSetup scale="70" fitToWidth="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LookUp!$A$2:$A$6</xm:f>
          </x14:formula1>
          <xm:sqref>D14:K24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showWhiteSpace="0" zoomScaleNormal="100" workbookViewId="0">
      <selection activeCell="I21" sqref="I21"/>
    </sheetView>
  </sheetViews>
  <sheetFormatPr defaultRowHeight="14.25" x14ac:dyDescent="0.2"/>
  <cols>
    <col min="1" max="1" width="11.85546875" style="4" customWidth="1"/>
    <col min="2" max="2" width="10.5703125" style="4" customWidth="1"/>
    <col min="3" max="3" width="16" style="4" customWidth="1"/>
    <col min="4" max="4" width="12" style="4" customWidth="1"/>
    <col min="5" max="11" width="11.28515625" style="4" customWidth="1"/>
    <col min="12" max="12" width="9.85546875" style="4" customWidth="1"/>
    <col min="13" max="13" width="14.140625" style="4" customWidth="1"/>
    <col min="14" max="14" width="13.7109375" style="4" customWidth="1"/>
    <col min="15" max="16384" width="9.140625" style="4"/>
  </cols>
  <sheetData>
    <row r="1" spans="1:14" x14ac:dyDescent="0.2">
      <c r="A1" s="3"/>
      <c r="B1" s="3"/>
      <c r="C1" s="3"/>
      <c r="D1" s="3"/>
      <c r="E1" s="3"/>
      <c r="F1" s="3"/>
      <c r="G1" s="3"/>
      <c r="H1" s="3"/>
      <c r="I1" s="3"/>
      <c r="J1" s="3"/>
      <c r="K1" s="34" t="s">
        <v>9</v>
      </c>
      <c r="M1" s="3"/>
    </row>
    <row r="2" spans="1:14" ht="15" thickBot="1" x14ac:dyDescent="0.25">
      <c r="A2" s="3"/>
      <c r="B2" s="3"/>
      <c r="C2" s="3"/>
      <c r="D2" s="3"/>
      <c r="E2" s="3"/>
      <c r="F2" s="3"/>
      <c r="G2" s="3"/>
      <c r="H2" s="3"/>
      <c r="I2" s="3"/>
      <c r="J2" s="3"/>
      <c r="K2" s="33"/>
      <c r="L2" s="33"/>
      <c r="M2" s="33"/>
      <c r="N2" s="6"/>
    </row>
    <row r="3" spans="1:14" x14ac:dyDescent="0.2">
      <c r="A3" s="3"/>
      <c r="B3" s="3"/>
      <c r="C3" s="3"/>
      <c r="D3" s="5"/>
      <c r="E3" s="3"/>
      <c r="F3" s="3"/>
      <c r="G3" s="3"/>
      <c r="H3" s="3"/>
      <c r="I3" s="3"/>
      <c r="J3" s="3"/>
      <c r="K3" s="3"/>
      <c r="L3" s="3"/>
      <c r="M3" s="3"/>
    </row>
    <row r="4" spans="1:14" ht="15" thickBot="1" x14ac:dyDescent="0.25">
      <c r="A4" s="3"/>
      <c r="B4" s="3"/>
      <c r="C4" s="3"/>
      <c r="D4" s="3"/>
      <c r="E4" s="3"/>
      <c r="F4" s="3"/>
      <c r="G4" s="3"/>
      <c r="H4" s="3"/>
      <c r="I4" s="3"/>
      <c r="J4" s="3"/>
      <c r="K4" s="3"/>
      <c r="L4" s="3"/>
      <c r="M4" s="3"/>
    </row>
    <row r="5" spans="1:14" ht="15" customHeight="1" thickBot="1" x14ac:dyDescent="0.3">
      <c r="A5" s="118" t="s">
        <v>10</v>
      </c>
      <c r="B5" s="182"/>
      <c r="C5" s="190"/>
      <c r="D5" s="190"/>
      <c r="E5" s="35"/>
      <c r="F5" s="36" t="s">
        <v>1</v>
      </c>
      <c r="G5" s="29"/>
      <c r="I5" s="118" t="s">
        <v>47</v>
      </c>
      <c r="J5" s="126" t="str">
        <f>IFERROR(ROUND(SUMPRODUCT($M$14:$M$24,$N$14:$N$24)/SUM($N$14:$N$24),2),"-")</f>
        <v>-</v>
      </c>
      <c r="K5" s="129" t="s">
        <v>49</v>
      </c>
      <c r="L5" s="129"/>
      <c r="M5" s="130"/>
      <c r="N5" s="131"/>
    </row>
    <row r="6" spans="1:14" ht="15" customHeight="1" x14ac:dyDescent="0.2">
      <c r="A6" s="120"/>
      <c r="B6" s="121"/>
      <c r="C6" s="191" t="s">
        <v>27</v>
      </c>
      <c r="D6" s="192"/>
      <c r="E6" s="192"/>
      <c r="F6" s="37" t="str">
        <f>IF(COUNT(D14:D24)&gt;=1,"Yes","No")</f>
        <v>No</v>
      </c>
      <c r="G6" s="29"/>
      <c r="I6" s="120"/>
      <c r="J6" s="183"/>
      <c r="K6" s="139" t="s">
        <v>11</v>
      </c>
      <c r="L6" s="140"/>
      <c r="M6" s="141"/>
      <c r="N6" s="148" t="str">
        <f>IF($J$5="-","-",VLOOKUP($J$5,'MOTP Rating Table'!$A$2:$C$63,3,1))</f>
        <v>-</v>
      </c>
    </row>
    <row r="7" spans="1:14" ht="15" customHeight="1" x14ac:dyDescent="0.2">
      <c r="A7" s="120"/>
      <c r="B7" s="121"/>
      <c r="C7" s="193" t="s">
        <v>54</v>
      </c>
      <c r="D7" s="194"/>
      <c r="E7" s="194"/>
      <c r="F7" s="38" t="str">
        <f>IF(((IF(COUNT(E14:E24)&gt;0,1,0))+(IF(COUNT(F14:F24)&gt;0,1,0))+(IF(COUNT(G14:G24)&gt;0,1,0))+(IF(COUNT(H14:H24)&gt;0,1,0))+(IF(COUNT(I14:I24)&gt;0,1,0))+(IF(COUNT(J14:J24)&gt;0,1,0))+(IF(COUNT(K14:K24)&gt;0,1,0))&gt;=1),"Yes","No")</f>
        <v>No</v>
      </c>
      <c r="G7" s="30"/>
      <c r="I7" s="120"/>
      <c r="J7" s="183"/>
      <c r="K7" s="198"/>
      <c r="L7" s="199"/>
      <c r="M7" s="200"/>
      <c r="N7" s="181"/>
    </row>
    <row r="8" spans="1:14" ht="25.5" customHeight="1" thickBot="1" x14ac:dyDescent="0.25">
      <c r="A8" s="122"/>
      <c r="B8" s="123"/>
      <c r="C8" s="195" t="s">
        <v>22</v>
      </c>
      <c r="D8" s="196"/>
      <c r="E8" s="197"/>
      <c r="F8" s="70" t="str">
        <f>IF(COUNTIF($L$14:$L$24, "Yes")=8, "Yes", "No")</f>
        <v>No</v>
      </c>
      <c r="G8" s="30"/>
      <c r="I8" s="122"/>
      <c r="J8" s="184"/>
      <c r="K8" s="145"/>
      <c r="L8" s="146"/>
      <c r="M8" s="147"/>
      <c r="N8" s="150"/>
    </row>
    <row r="9" spans="1:14" ht="9" customHeight="1" thickBot="1" x14ac:dyDescent="0.3">
      <c r="A9" s="7"/>
      <c r="B9" s="7"/>
      <c r="C9" s="3"/>
      <c r="D9" s="3"/>
      <c r="E9" s="14"/>
      <c r="F9" s="15"/>
      <c r="G9" s="13"/>
      <c r="H9" s="15"/>
      <c r="I9" s="13"/>
      <c r="J9" s="13"/>
      <c r="K9" s="13"/>
      <c r="L9" s="9"/>
      <c r="M9" s="11"/>
    </row>
    <row r="10" spans="1:14" ht="15.75" customHeight="1" x14ac:dyDescent="0.2">
      <c r="A10" s="7"/>
      <c r="B10" s="7"/>
      <c r="C10" s="3"/>
      <c r="D10" s="152" t="s">
        <v>26</v>
      </c>
      <c r="E10" s="185"/>
      <c r="F10" s="185"/>
      <c r="G10" s="185"/>
      <c r="H10" s="185"/>
      <c r="I10" s="185"/>
      <c r="J10" s="185"/>
      <c r="K10" s="186"/>
      <c r="L10" s="9"/>
      <c r="M10" s="11"/>
    </row>
    <row r="11" spans="1:14" ht="10.5" customHeight="1" thickBot="1" x14ac:dyDescent="0.25">
      <c r="A11" s="3"/>
      <c r="B11" s="3"/>
      <c r="C11" s="3"/>
      <c r="D11" s="187"/>
      <c r="E11" s="188"/>
      <c r="F11" s="188"/>
      <c r="G11" s="188"/>
      <c r="H11" s="188"/>
      <c r="I11" s="188"/>
      <c r="J11" s="188"/>
      <c r="K11" s="189"/>
      <c r="L11" s="3"/>
      <c r="M11" s="3"/>
    </row>
    <row r="12" spans="1:14" ht="26.25" customHeight="1" x14ac:dyDescent="0.2">
      <c r="A12" s="108" t="s">
        <v>25</v>
      </c>
      <c r="B12" s="109"/>
      <c r="C12" s="110"/>
      <c r="D12" s="32" t="s">
        <v>12</v>
      </c>
      <c r="E12" s="18" t="s">
        <v>13</v>
      </c>
      <c r="F12" s="18" t="s">
        <v>53</v>
      </c>
      <c r="G12" s="18" t="s">
        <v>31</v>
      </c>
      <c r="H12" s="17" t="s">
        <v>16</v>
      </c>
      <c r="I12" s="17" t="s">
        <v>17</v>
      </c>
      <c r="J12" s="17" t="s">
        <v>18</v>
      </c>
      <c r="K12" s="17" t="s">
        <v>19</v>
      </c>
      <c r="L12" s="114" t="s">
        <v>24</v>
      </c>
      <c r="M12" s="116" t="s">
        <v>23</v>
      </c>
      <c r="N12" s="116" t="s">
        <v>29</v>
      </c>
    </row>
    <row r="13" spans="1:14" ht="30" customHeight="1" thickBot="1" x14ac:dyDescent="0.25">
      <c r="A13" s="111"/>
      <c r="B13" s="112"/>
      <c r="C13" s="113"/>
      <c r="D13" s="74"/>
      <c r="E13" s="74"/>
      <c r="F13" s="74"/>
      <c r="G13" s="74"/>
      <c r="H13" s="74"/>
      <c r="I13" s="16"/>
      <c r="J13" s="16"/>
      <c r="K13" s="16"/>
      <c r="L13" s="115"/>
      <c r="M13" s="117"/>
      <c r="N13" s="117"/>
    </row>
    <row r="14" spans="1:14" ht="25.5" customHeight="1" thickBot="1" x14ac:dyDescent="0.25">
      <c r="A14" s="158" t="s">
        <v>39</v>
      </c>
      <c r="B14" s="159"/>
      <c r="C14" s="42" t="s">
        <v>21</v>
      </c>
      <c r="D14" s="58"/>
      <c r="E14" s="64"/>
      <c r="F14" s="64"/>
      <c r="G14" s="64"/>
      <c r="H14" s="64"/>
      <c r="I14" s="64"/>
      <c r="J14" s="64"/>
      <c r="K14" s="76"/>
      <c r="L14" s="177" t="str">
        <f>IF(COUNT($D$14:$K$15)&gt;0,"Yes","No")</f>
        <v>No</v>
      </c>
      <c r="M14" s="179" t="str">
        <f>IFERROR(ROUND(AVERAGE($D$14:$K$15),2),"")</f>
        <v/>
      </c>
      <c r="N14" s="201" t="str">
        <f>IF(M14="","",0.05)</f>
        <v/>
      </c>
    </row>
    <row r="15" spans="1:14" ht="25.5" customHeight="1" thickBot="1" x14ac:dyDescent="0.25">
      <c r="A15" s="160"/>
      <c r="B15" s="161"/>
      <c r="C15" s="43" t="s">
        <v>20</v>
      </c>
      <c r="D15" s="59"/>
      <c r="E15" s="45"/>
      <c r="F15" s="45"/>
      <c r="G15" s="45"/>
      <c r="H15" s="45"/>
      <c r="I15" s="45"/>
      <c r="J15" s="45"/>
      <c r="K15" s="77"/>
      <c r="L15" s="178"/>
      <c r="M15" s="180"/>
      <c r="N15" s="201"/>
    </row>
    <row r="16" spans="1:14" ht="25.5" customHeight="1" thickBot="1" x14ac:dyDescent="0.25">
      <c r="A16" s="158" t="s">
        <v>35</v>
      </c>
      <c r="B16" s="159"/>
      <c r="C16" s="42" t="s">
        <v>21</v>
      </c>
      <c r="D16" s="60"/>
      <c r="E16" s="44"/>
      <c r="F16" s="44"/>
      <c r="G16" s="44"/>
      <c r="H16" s="44"/>
      <c r="I16" s="44"/>
      <c r="J16" s="44"/>
      <c r="K16" s="78"/>
      <c r="L16" s="177" t="str">
        <f>IF(COUNT($D$16:$K$17)&gt;0,"Yes","No")</f>
        <v>No</v>
      </c>
      <c r="M16" s="179" t="str">
        <f>IFERROR(ROUND(AVERAGE($D$16:$K$17),2),"")</f>
        <v/>
      </c>
      <c r="N16" s="201" t="str">
        <f>IF(M16="","",0.05)</f>
        <v/>
      </c>
    </row>
    <row r="17" spans="1:14" ht="25.5" customHeight="1" thickBot="1" x14ac:dyDescent="0.25">
      <c r="A17" s="160"/>
      <c r="B17" s="161"/>
      <c r="C17" s="43" t="s">
        <v>20</v>
      </c>
      <c r="D17" s="59"/>
      <c r="E17" s="45"/>
      <c r="F17" s="45"/>
      <c r="G17" s="45"/>
      <c r="H17" s="45"/>
      <c r="I17" s="45"/>
      <c r="J17" s="45"/>
      <c r="K17" s="77"/>
      <c r="L17" s="178"/>
      <c r="M17" s="180"/>
      <c r="N17" s="201"/>
    </row>
    <row r="18" spans="1:14" ht="46.5" customHeight="1" thickBot="1" x14ac:dyDescent="0.25">
      <c r="A18" s="170" t="s">
        <v>40</v>
      </c>
      <c r="B18" s="171"/>
      <c r="C18" s="202"/>
      <c r="D18" s="61"/>
      <c r="E18" s="46"/>
      <c r="F18" s="12"/>
      <c r="G18" s="12"/>
      <c r="H18" s="12"/>
      <c r="I18" s="12"/>
      <c r="J18" s="12"/>
      <c r="K18" s="79"/>
      <c r="L18" s="56" t="str">
        <f>IF(COUNT($D$18:$K$18)&gt;0,"Yes","No")</f>
        <v>No</v>
      </c>
      <c r="M18" s="106" t="str">
        <f>IFERROR(ROUND(AVERAGE($D$18:$K$18),2),"")</f>
        <v/>
      </c>
      <c r="N18" s="107" t="str">
        <f t="shared" ref="N18:N22" si="0">IF(M18="","",0.17)</f>
        <v/>
      </c>
    </row>
    <row r="19" spans="1:14" ht="46.5" customHeight="1" thickBot="1" x14ac:dyDescent="0.25">
      <c r="A19" s="170" t="s">
        <v>36</v>
      </c>
      <c r="B19" s="171"/>
      <c r="C19" s="202"/>
      <c r="D19" s="62"/>
      <c r="E19" s="31"/>
      <c r="F19" s="24"/>
      <c r="G19" s="24"/>
      <c r="H19" s="24"/>
      <c r="I19" s="24"/>
      <c r="J19" s="24"/>
      <c r="K19" s="80"/>
      <c r="L19" s="105" t="str">
        <f>IF(COUNT($D$19:$K$19)&gt;0,"Yes","No")</f>
        <v>No</v>
      </c>
      <c r="M19" s="106" t="str">
        <f>IFERROR(ROUND(AVERAGE($D$19:$K$19),2),"")</f>
        <v/>
      </c>
      <c r="N19" s="107" t="str">
        <f t="shared" si="0"/>
        <v/>
      </c>
    </row>
    <row r="20" spans="1:14" ht="46.5" customHeight="1" thickBot="1" x14ac:dyDescent="0.25">
      <c r="A20" s="170" t="s">
        <v>41</v>
      </c>
      <c r="B20" s="171"/>
      <c r="C20" s="202"/>
      <c r="D20" s="62"/>
      <c r="E20" s="31"/>
      <c r="F20" s="24"/>
      <c r="G20" s="24"/>
      <c r="H20" s="24"/>
      <c r="I20" s="24"/>
      <c r="J20" s="24"/>
      <c r="K20" s="80"/>
      <c r="L20" s="105" t="str">
        <f>IF(COUNT($D$20:$K$20)&gt;0,"Yes","No")</f>
        <v>No</v>
      </c>
      <c r="M20" s="106" t="str">
        <f>IFERROR(ROUND(AVERAGE($D$20:$K$20),2),"")</f>
        <v/>
      </c>
      <c r="N20" s="107" t="str">
        <f t="shared" si="0"/>
        <v/>
      </c>
    </row>
    <row r="21" spans="1:14" ht="46.5" customHeight="1" thickBot="1" x14ac:dyDescent="0.25">
      <c r="A21" s="170" t="s">
        <v>37</v>
      </c>
      <c r="B21" s="171"/>
      <c r="C21" s="202"/>
      <c r="D21" s="62"/>
      <c r="E21" s="31"/>
      <c r="F21" s="24"/>
      <c r="G21" s="24"/>
      <c r="H21" s="24"/>
      <c r="I21" s="24"/>
      <c r="J21" s="24"/>
      <c r="K21" s="80"/>
      <c r="L21" s="105" t="str">
        <f>IF(COUNT($D$21:$K$21)&gt;0,"Yes","No")</f>
        <v>No</v>
      </c>
      <c r="M21" s="106" t="str">
        <f>IFERROR(ROUND(AVERAGE($D$21:$K$21),2),"")</f>
        <v/>
      </c>
      <c r="N21" s="107" t="str">
        <f t="shared" si="0"/>
        <v/>
      </c>
    </row>
    <row r="22" spans="1:14" ht="46.5" customHeight="1" thickBot="1" x14ac:dyDescent="0.25">
      <c r="A22" s="170" t="s">
        <v>38</v>
      </c>
      <c r="B22" s="171"/>
      <c r="C22" s="202"/>
      <c r="D22" s="62"/>
      <c r="E22" s="31"/>
      <c r="F22" s="31"/>
      <c r="G22" s="31"/>
      <c r="H22" s="31"/>
      <c r="I22" s="31"/>
      <c r="J22" s="31"/>
      <c r="K22" s="81"/>
      <c r="L22" s="105" t="str">
        <f>IF(COUNT($D$22:$K$22)&gt;0,"Yes","No")</f>
        <v>No</v>
      </c>
      <c r="M22" s="106" t="str">
        <f>IFERROR(ROUND(AVERAGE($D$22:$K$22),2),"")</f>
        <v/>
      </c>
      <c r="N22" s="107" t="str">
        <f t="shared" si="0"/>
        <v/>
      </c>
    </row>
    <row r="23" spans="1:14" ht="25.5" customHeight="1" thickBot="1" x14ac:dyDescent="0.25">
      <c r="A23" s="173" t="s">
        <v>42</v>
      </c>
      <c r="B23" s="174"/>
      <c r="C23" s="42" t="s">
        <v>21</v>
      </c>
      <c r="D23" s="60"/>
      <c r="E23" s="44"/>
      <c r="F23" s="44"/>
      <c r="G23" s="44"/>
      <c r="H23" s="44"/>
      <c r="I23" s="44"/>
      <c r="J23" s="44"/>
      <c r="K23" s="78"/>
      <c r="L23" s="177" t="str">
        <f>IF(COUNT($D$23:$K$24)&gt;0,"Yes","No")</f>
        <v>No</v>
      </c>
      <c r="M23" s="179" t="str">
        <f>IFERROR(ROUND(AVERAGE($D$23:$K$24),2),"")</f>
        <v/>
      </c>
      <c r="N23" s="201" t="str">
        <f>IF(M23="","",0.05)</f>
        <v/>
      </c>
    </row>
    <row r="24" spans="1:14" ht="25.5" customHeight="1" thickBot="1" x14ac:dyDescent="0.25">
      <c r="A24" s="175"/>
      <c r="B24" s="176"/>
      <c r="C24" s="43" t="s">
        <v>20</v>
      </c>
      <c r="D24" s="63"/>
      <c r="E24" s="65"/>
      <c r="F24" s="65"/>
      <c r="G24" s="65"/>
      <c r="H24" s="65"/>
      <c r="I24" s="65"/>
      <c r="J24" s="65"/>
      <c r="K24" s="82"/>
      <c r="L24" s="178"/>
      <c r="M24" s="180"/>
      <c r="N24" s="201"/>
    </row>
    <row r="25" spans="1:14" ht="7.5" customHeight="1" x14ac:dyDescent="0.2">
      <c r="A25" s="10"/>
      <c r="B25" s="10"/>
      <c r="C25" s="10"/>
      <c r="D25" s="3"/>
      <c r="E25" s="3"/>
      <c r="F25" s="3"/>
      <c r="G25" s="3"/>
      <c r="H25" s="3"/>
      <c r="J25" s="3"/>
      <c r="K25" s="3"/>
      <c r="L25" s="3"/>
      <c r="M25" s="3"/>
    </row>
    <row r="26" spans="1:14" x14ac:dyDescent="0.2">
      <c r="A26" s="169"/>
      <c r="B26" s="169"/>
      <c r="C26" s="169"/>
      <c r="D26" s="169"/>
      <c r="E26" s="169"/>
      <c r="F26" s="169"/>
      <c r="G26" s="169"/>
      <c r="H26" s="169"/>
      <c r="I26" s="169"/>
      <c r="J26" s="169"/>
      <c r="K26" s="169"/>
      <c r="L26" s="169"/>
      <c r="M26" s="169"/>
      <c r="N26" s="169"/>
    </row>
  </sheetData>
  <protectedRanges>
    <protectedRange sqref="D13:K13" name="DateArray"/>
    <protectedRange sqref="K2:N2" name="NameArray"/>
    <protectedRange sqref="D14:K24" name="RatingsArray"/>
  </protectedRanges>
  <mergeCells count="33">
    <mergeCell ref="A5:B8"/>
    <mergeCell ref="C5:D5"/>
    <mergeCell ref="I5:I8"/>
    <mergeCell ref="J5:J8"/>
    <mergeCell ref="K5:N5"/>
    <mergeCell ref="C6:E6"/>
    <mergeCell ref="K6:M8"/>
    <mergeCell ref="N6:N8"/>
    <mergeCell ref="C7:E7"/>
    <mergeCell ref="C8:E8"/>
    <mergeCell ref="N12:N13"/>
    <mergeCell ref="A14:B15"/>
    <mergeCell ref="L14:L15"/>
    <mergeCell ref="M14:M15"/>
    <mergeCell ref="N14:N15"/>
    <mergeCell ref="A19:C19"/>
    <mergeCell ref="D10:K11"/>
    <mergeCell ref="A12:C13"/>
    <mergeCell ref="L12:L13"/>
    <mergeCell ref="M12:M13"/>
    <mergeCell ref="A16:B17"/>
    <mergeCell ref="L16:L17"/>
    <mergeCell ref="M16:M17"/>
    <mergeCell ref="N16:N17"/>
    <mergeCell ref="A18:C18"/>
    <mergeCell ref="N23:N24"/>
    <mergeCell ref="A26:N26"/>
    <mergeCell ref="A20:C20"/>
    <mergeCell ref="A21:C21"/>
    <mergeCell ref="A22:C22"/>
    <mergeCell ref="A23:B24"/>
    <mergeCell ref="L23:L24"/>
    <mergeCell ref="M23:M24"/>
  </mergeCells>
  <conditionalFormatting sqref="M14:M24">
    <cfRule type="cellIs" dxfId="13" priority="1" operator="equal">
      <formula>0</formula>
    </cfRule>
    <cfRule type="cellIs" dxfId="12" priority="9" operator="between">
      <formula>3.26</formula>
      <formula>4</formula>
    </cfRule>
    <cfRule type="cellIs" dxfId="11" priority="10" operator="between">
      <formula>3</formula>
      <formula>3.25</formula>
    </cfRule>
    <cfRule type="cellIs" dxfId="10" priority="11" operator="between">
      <formula>1.76</formula>
      <formula>2.99</formula>
    </cfRule>
    <cfRule type="cellIs" dxfId="9" priority="12" operator="between">
      <formula>1.56</formula>
      <formula>1.75</formula>
    </cfRule>
    <cfRule type="cellIs" dxfId="8" priority="13" operator="between">
      <formula>0</formula>
      <formula>1.55</formula>
    </cfRule>
  </conditionalFormatting>
  <conditionalFormatting sqref="L14 L16 L18:L23">
    <cfRule type="cellIs" dxfId="7" priority="14" operator="equal">
      <formula>4</formula>
    </cfRule>
  </conditionalFormatting>
  <conditionalFormatting sqref="J5:J8">
    <cfRule type="cellIs" dxfId="6" priority="4" operator="between">
      <formula>0</formula>
      <formula>1.55</formula>
    </cfRule>
    <cfRule type="cellIs" dxfId="5" priority="5" operator="between">
      <formula>1.76</formula>
      <formula>2.5</formula>
    </cfRule>
    <cfRule type="cellIs" dxfId="4" priority="6" operator="between">
      <formula>1.56</formula>
      <formula>1.75</formula>
    </cfRule>
    <cfRule type="cellIs" dxfId="3" priority="7" operator="between">
      <formula>2.51</formula>
      <formula>3.25</formula>
    </cfRule>
    <cfRule type="cellIs" dxfId="2" priority="8" operator="between">
      <formula>3.26</formula>
      <formula>4</formula>
    </cfRule>
  </conditionalFormatting>
  <conditionalFormatting sqref="L14:L24">
    <cfRule type="cellIs" dxfId="1" priority="2" operator="equal">
      <formula>"No"</formula>
    </cfRule>
    <cfRule type="cellIs" dxfId="0" priority="3" operator="equal">
      <formula>"Yes"</formula>
    </cfRule>
  </conditionalFormatting>
  <pageMargins left="0.7" right="0.7" top="0.75" bottom="0.75" header="0.3" footer="0.3"/>
  <pageSetup scale="70" fitToWidth="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LookUp!$A$2:$A$6</xm:f>
          </x14:formula1>
          <xm:sqref>D14:K24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G23" sqref="G23"/>
    </sheetView>
  </sheetViews>
  <sheetFormatPr defaultColWidth="8.85546875" defaultRowHeight="15" x14ac:dyDescent="0.25"/>
  <cols>
    <col min="1" max="3" width="16.5703125" style="1" customWidth="1"/>
    <col min="4" max="4" width="8.85546875" style="1"/>
    <col min="5" max="5" width="16.7109375" style="1" hidden="1" customWidth="1"/>
    <col min="6" max="16384" width="8.85546875" style="1"/>
  </cols>
  <sheetData>
    <row r="1" spans="1:5" ht="60.75" thickBot="1" x14ac:dyDescent="0.3">
      <c r="A1" s="92" t="s">
        <v>45</v>
      </c>
      <c r="B1" s="93" t="s">
        <v>46</v>
      </c>
      <c r="C1" s="94" t="s">
        <v>3</v>
      </c>
      <c r="E1" s="19" t="s">
        <v>4</v>
      </c>
    </row>
    <row r="2" spans="1:5" ht="15.75" thickBot="1" x14ac:dyDescent="0.3">
      <c r="A2" s="86">
        <v>1</v>
      </c>
      <c r="B2" s="87">
        <v>1</v>
      </c>
      <c r="C2" s="83" t="s">
        <v>5</v>
      </c>
      <c r="E2" s="20"/>
    </row>
    <row r="3" spans="1:5" ht="16.5" thickBot="1" x14ac:dyDescent="0.3">
      <c r="A3" s="88">
        <v>1.01</v>
      </c>
      <c r="B3" s="89">
        <v>1.01</v>
      </c>
      <c r="C3" s="83" t="s">
        <v>5</v>
      </c>
      <c r="E3" s="21">
        <v>1</v>
      </c>
    </row>
    <row r="4" spans="1:5" ht="16.5" thickBot="1" x14ac:dyDescent="0.3">
      <c r="A4" s="88">
        <v>1.02</v>
      </c>
      <c r="B4" s="89">
        <v>1.03</v>
      </c>
      <c r="C4" s="83" t="s">
        <v>5</v>
      </c>
      <c r="E4" s="21">
        <v>2</v>
      </c>
    </row>
    <row r="5" spans="1:5" ht="16.5" thickBot="1" x14ac:dyDescent="0.3">
      <c r="A5" s="88">
        <v>1.04</v>
      </c>
      <c r="B5" s="89">
        <v>1.05</v>
      </c>
      <c r="C5" s="83" t="s">
        <v>5</v>
      </c>
      <c r="E5" s="21">
        <v>3</v>
      </c>
    </row>
    <row r="6" spans="1:5" ht="16.5" thickBot="1" x14ac:dyDescent="0.3">
      <c r="A6" s="88">
        <v>1.06</v>
      </c>
      <c r="B6" s="89">
        <v>1.07</v>
      </c>
      <c r="C6" s="83" t="s">
        <v>5</v>
      </c>
      <c r="E6" s="22">
        <v>4</v>
      </c>
    </row>
    <row r="7" spans="1:5" ht="15.75" thickBot="1" x14ac:dyDescent="0.3">
      <c r="A7" s="88">
        <v>1.08</v>
      </c>
      <c r="B7" s="89">
        <v>1.0900000000000001</v>
      </c>
      <c r="C7" s="83" t="s">
        <v>5</v>
      </c>
    </row>
    <row r="8" spans="1:5" ht="15.75" thickBot="1" x14ac:dyDescent="0.3">
      <c r="A8" s="88">
        <v>1.1000000000000001</v>
      </c>
      <c r="B8" s="89">
        <v>1.1100000000000001</v>
      </c>
      <c r="C8" s="83" t="s">
        <v>5</v>
      </c>
    </row>
    <row r="9" spans="1:5" ht="15.75" thickBot="1" x14ac:dyDescent="0.3">
      <c r="A9" s="88">
        <v>1.1200000000000001</v>
      </c>
      <c r="B9" s="89">
        <v>1.1299999999999999</v>
      </c>
      <c r="C9" s="83" t="s">
        <v>5</v>
      </c>
    </row>
    <row r="10" spans="1:5" ht="15.75" thickBot="1" x14ac:dyDescent="0.3">
      <c r="A10" s="88">
        <v>1.1399999999999999</v>
      </c>
      <c r="B10" s="89">
        <v>1.1499999999999999</v>
      </c>
      <c r="C10" s="83" t="s">
        <v>5</v>
      </c>
    </row>
    <row r="11" spans="1:5" ht="15.75" thickBot="1" x14ac:dyDescent="0.3">
      <c r="A11" s="88">
        <v>1.1599999999999999</v>
      </c>
      <c r="B11" s="89">
        <v>1.17</v>
      </c>
      <c r="C11" s="83" t="s">
        <v>5</v>
      </c>
    </row>
    <row r="12" spans="1:5" ht="15.75" thickBot="1" x14ac:dyDescent="0.3">
      <c r="A12" s="88">
        <v>1.18</v>
      </c>
      <c r="B12" s="89">
        <v>1.19</v>
      </c>
      <c r="C12" s="83" t="s">
        <v>5</v>
      </c>
    </row>
    <row r="13" spans="1:5" ht="15.75" thickBot="1" x14ac:dyDescent="0.3">
      <c r="A13" s="88">
        <v>1.2</v>
      </c>
      <c r="B13" s="89">
        <v>1.21</v>
      </c>
      <c r="C13" s="83" t="s">
        <v>5</v>
      </c>
    </row>
    <row r="14" spans="1:5" ht="15.75" thickBot="1" x14ac:dyDescent="0.3">
      <c r="A14" s="88">
        <v>1.22</v>
      </c>
      <c r="B14" s="89">
        <v>1.23</v>
      </c>
      <c r="C14" s="83" t="s">
        <v>5</v>
      </c>
    </row>
    <row r="15" spans="1:5" ht="15.75" thickBot="1" x14ac:dyDescent="0.3">
      <c r="A15" s="88">
        <v>1.24</v>
      </c>
      <c r="B15" s="89">
        <v>1.25</v>
      </c>
      <c r="C15" s="83" t="s">
        <v>5</v>
      </c>
    </row>
    <row r="16" spans="1:5" ht="15.75" thickBot="1" x14ac:dyDescent="0.3">
      <c r="A16" s="88">
        <v>1.26</v>
      </c>
      <c r="B16" s="89">
        <v>1.27</v>
      </c>
      <c r="C16" s="83" t="s">
        <v>5</v>
      </c>
    </row>
    <row r="17" spans="1:3" ht="15.75" thickBot="1" x14ac:dyDescent="0.3">
      <c r="A17" s="88">
        <v>1.28</v>
      </c>
      <c r="B17" s="89">
        <v>1.29</v>
      </c>
      <c r="C17" s="83" t="s">
        <v>5</v>
      </c>
    </row>
    <row r="18" spans="1:3" ht="15.75" thickBot="1" x14ac:dyDescent="0.3">
      <c r="A18" s="88">
        <v>1.3</v>
      </c>
      <c r="B18" s="89">
        <v>1.31</v>
      </c>
      <c r="C18" s="83" t="s">
        <v>5</v>
      </c>
    </row>
    <row r="19" spans="1:3" ht="15.75" thickBot="1" x14ac:dyDescent="0.3">
      <c r="A19" s="88">
        <v>1.32</v>
      </c>
      <c r="B19" s="89">
        <v>1.33</v>
      </c>
      <c r="C19" s="83" t="s">
        <v>5</v>
      </c>
    </row>
    <row r="20" spans="1:3" ht="15.75" thickBot="1" x14ac:dyDescent="0.3">
      <c r="A20" s="88">
        <v>1.34</v>
      </c>
      <c r="B20" s="89">
        <v>1.35</v>
      </c>
      <c r="C20" s="83" t="s">
        <v>5</v>
      </c>
    </row>
    <row r="21" spans="1:3" ht="15.75" thickBot="1" x14ac:dyDescent="0.3">
      <c r="A21" s="88">
        <v>1.36</v>
      </c>
      <c r="B21" s="89">
        <v>1.37</v>
      </c>
      <c r="C21" s="83" t="s">
        <v>5</v>
      </c>
    </row>
    <row r="22" spans="1:3" ht="15.75" thickBot="1" x14ac:dyDescent="0.3">
      <c r="A22" s="88">
        <v>1.38</v>
      </c>
      <c r="B22" s="89">
        <v>1.39</v>
      </c>
      <c r="C22" s="83" t="s">
        <v>5</v>
      </c>
    </row>
    <row r="23" spans="1:3" ht="15.75" thickBot="1" x14ac:dyDescent="0.3">
      <c r="A23" s="88">
        <v>1.4</v>
      </c>
      <c r="B23" s="89">
        <v>1.41</v>
      </c>
      <c r="C23" s="83" t="s">
        <v>5</v>
      </c>
    </row>
    <row r="24" spans="1:3" ht="15.75" thickBot="1" x14ac:dyDescent="0.3">
      <c r="A24" s="88">
        <v>1.42</v>
      </c>
      <c r="B24" s="89">
        <v>1.43</v>
      </c>
      <c r="C24" s="83" t="s">
        <v>5</v>
      </c>
    </row>
    <row r="25" spans="1:3" ht="15.75" thickBot="1" x14ac:dyDescent="0.3">
      <c r="A25" s="88">
        <v>1.44</v>
      </c>
      <c r="B25" s="89">
        <v>1.45</v>
      </c>
      <c r="C25" s="83" t="s">
        <v>5</v>
      </c>
    </row>
    <row r="26" spans="1:3" ht="15.75" thickBot="1" x14ac:dyDescent="0.3">
      <c r="A26" s="88">
        <v>1.46</v>
      </c>
      <c r="B26" s="89">
        <v>1.47</v>
      </c>
      <c r="C26" s="83" t="s">
        <v>5</v>
      </c>
    </row>
    <row r="27" spans="1:3" ht="15.75" thickBot="1" x14ac:dyDescent="0.3">
      <c r="A27" s="88">
        <v>1.48</v>
      </c>
      <c r="B27" s="89">
        <v>1.49</v>
      </c>
      <c r="C27" s="83" t="s">
        <v>5</v>
      </c>
    </row>
    <row r="28" spans="1:3" ht="15.75" thickBot="1" x14ac:dyDescent="0.3">
      <c r="A28" s="88">
        <v>1.5</v>
      </c>
      <c r="B28" s="89">
        <v>1.51</v>
      </c>
      <c r="C28" s="83" t="s">
        <v>5</v>
      </c>
    </row>
    <row r="29" spans="1:3" ht="15.75" thickBot="1" x14ac:dyDescent="0.3">
      <c r="A29" s="88">
        <v>1.52</v>
      </c>
      <c r="B29" s="89">
        <v>1.53</v>
      </c>
      <c r="C29" s="83" t="s">
        <v>5</v>
      </c>
    </row>
    <row r="30" spans="1:3" ht="15.75" thickBot="1" x14ac:dyDescent="0.3">
      <c r="A30" s="88">
        <v>1.54</v>
      </c>
      <c r="B30" s="89">
        <v>1.55</v>
      </c>
      <c r="C30" s="83" t="s">
        <v>5</v>
      </c>
    </row>
    <row r="31" spans="1:3" ht="15.75" thickBot="1" x14ac:dyDescent="0.3">
      <c r="A31" s="88">
        <v>1.56</v>
      </c>
      <c r="B31" s="89">
        <v>1.57</v>
      </c>
      <c r="C31" s="83" t="s">
        <v>5</v>
      </c>
    </row>
    <row r="32" spans="1:3" ht="15.75" thickBot="1" x14ac:dyDescent="0.3">
      <c r="A32" s="88">
        <v>1.58</v>
      </c>
      <c r="B32" s="89">
        <v>1.59</v>
      </c>
      <c r="C32" s="83" t="s">
        <v>5</v>
      </c>
    </row>
    <row r="33" spans="1:3" ht="15.75" thickBot="1" x14ac:dyDescent="0.3">
      <c r="A33" s="88">
        <v>1.6</v>
      </c>
      <c r="B33" s="89">
        <v>1.61</v>
      </c>
      <c r="C33" s="83" t="s">
        <v>5</v>
      </c>
    </row>
    <row r="34" spans="1:3" ht="15.75" thickBot="1" x14ac:dyDescent="0.3">
      <c r="A34" s="88">
        <v>1.62</v>
      </c>
      <c r="B34" s="89">
        <v>1.63</v>
      </c>
      <c r="C34" s="83" t="s">
        <v>5</v>
      </c>
    </row>
    <row r="35" spans="1:3" ht="15.75" thickBot="1" x14ac:dyDescent="0.3">
      <c r="A35" s="88">
        <v>1.64</v>
      </c>
      <c r="B35" s="89">
        <v>1.65</v>
      </c>
      <c r="C35" s="83" t="s">
        <v>5</v>
      </c>
    </row>
    <row r="36" spans="1:3" ht="15.75" thickBot="1" x14ac:dyDescent="0.3">
      <c r="A36" s="88">
        <v>1.66</v>
      </c>
      <c r="B36" s="89">
        <v>1.67</v>
      </c>
      <c r="C36" s="83" t="s">
        <v>5</v>
      </c>
    </row>
    <row r="37" spans="1:3" ht="15.75" thickBot="1" x14ac:dyDescent="0.3">
      <c r="A37" s="88">
        <v>1.68</v>
      </c>
      <c r="B37" s="89">
        <v>1.69</v>
      </c>
      <c r="C37" s="83" t="s">
        <v>5</v>
      </c>
    </row>
    <row r="38" spans="1:3" ht="15.75" thickBot="1" x14ac:dyDescent="0.3">
      <c r="A38" s="88">
        <v>1.7</v>
      </c>
      <c r="B38" s="89">
        <v>1.71</v>
      </c>
      <c r="C38" s="83" t="s">
        <v>5</v>
      </c>
    </row>
    <row r="39" spans="1:3" ht="15.75" thickBot="1" x14ac:dyDescent="0.3">
      <c r="A39" s="88">
        <v>1.72</v>
      </c>
      <c r="B39" s="89">
        <v>1.73</v>
      </c>
      <c r="C39" s="83" t="s">
        <v>5</v>
      </c>
    </row>
    <row r="40" spans="1:3" ht="15.75" thickBot="1" x14ac:dyDescent="0.3">
      <c r="A40" s="98">
        <v>1.74</v>
      </c>
      <c r="B40" s="99">
        <v>1.74</v>
      </c>
      <c r="C40" s="100" t="s">
        <v>5</v>
      </c>
    </row>
    <row r="41" spans="1:3" ht="15.75" thickBot="1" x14ac:dyDescent="0.3">
      <c r="A41" s="88">
        <v>1.75</v>
      </c>
      <c r="B41" s="89">
        <v>1.76</v>
      </c>
      <c r="C41" s="84" t="s">
        <v>6</v>
      </c>
    </row>
    <row r="42" spans="1:3" ht="15.75" thickBot="1" x14ac:dyDescent="0.3">
      <c r="A42" s="90">
        <v>1.76</v>
      </c>
      <c r="B42" s="91">
        <v>1.87</v>
      </c>
      <c r="C42" s="85" t="s">
        <v>6</v>
      </c>
    </row>
    <row r="43" spans="1:3" ht="15.75" thickBot="1" x14ac:dyDescent="0.3">
      <c r="A43" s="90">
        <v>1.88</v>
      </c>
      <c r="B43" s="91">
        <v>1.99</v>
      </c>
      <c r="C43" s="85" t="s">
        <v>6</v>
      </c>
    </row>
    <row r="44" spans="1:3" ht="15.75" thickBot="1" x14ac:dyDescent="0.3">
      <c r="A44" s="90">
        <v>2</v>
      </c>
      <c r="B44" s="91">
        <v>2.11</v>
      </c>
      <c r="C44" s="85" t="s">
        <v>6</v>
      </c>
    </row>
    <row r="45" spans="1:3" ht="15.75" thickBot="1" x14ac:dyDescent="0.3">
      <c r="A45" s="90">
        <v>2.12</v>
      </c>
      <c r="B45" s="91">
        <v>2.2400000000000002</v>
      </c>
      <c r="C45" s="85" t="s">
        <v>6</v>
      </c>
    </row>
    <row r="46" spans="1:3" ht="15.75" thickBot="1" x14ac:dyDescent="0.3">
      <c r="A46" s="90">
        <v>2.25</v>
      </c>
      <c r="B46" s="91">
        <v>2.37</v>
      </c>
      <c r="C46" s="85" t="s">
        <v>6</v>
      </c>
    </row>
    <row r="47" spans="1:3" ht="15.75" thickBot="1" x14ac:dyDescent="0.3">
      <c r="A47" s="101">
        <v>2.38</v>
      </c>
      <c r="B47" s="102">
        <v>2.5</v>
      </c>
      <c r="C47" s="103" t="s">
        <v>6</v>
      </c>
    </row>
    <row r="48" spans="1:3" ht="15.75" thickBot="1" x14ac:dyDescent="0.3">
      <c r="A48" s="88">
        <v>2.5099999999999998</v>
      </c>
      <c r="B48" s="89">
        <v>2.57</v>
      </c>
      <c r="C48" s="84" t="s">
        <v>7</v>
      </c>
    </row>
    <row r="49" spans="1:3" ht="15.75" thickBot="1" x14ac:dyDescent="0.3">
      <c r="A49" s="88">
        <v>2.58</v>
      </c>
      <c r="B49" s="89">
        <v>2.64</v>
      </c>
      <c r="C49" s="84" t="s">
        <v>7</v>
      </c>
    </row>
    <row r="50" spans="1:3" ht="15.75" thickBot="1" x14ac:dyDescent="0.3">
      <c r="A50" s="88">
        <v>2.65</v>
      </c>
      <c r="B50" s="89">
        <v>2.71</v>
      </c>
      <c r="C50" s="84" t="s">
        <v>7</v>
      </c>
    </row>
    <row r="51" spans="1:3" ht="15.75" thickBot="1" x14ac:dyDescent="0.3">
      <c r="A51" s="88">
        <v>2.72</v>
      </c>
      <c r="B51" s="89">
        <v>2.78</v>
      </c>
      <c r="C51" s="84" t="s">
        <v>7</v>
      </c>
    </row>
    <row r="52" spans="1:3" ht="15.75" thickBot="1" x14ac:dyDescent="0.3">
      <c r="A52" s="88">
        <v>2.79</v>
      </c>
      <c r="B52" s="89">
        <v>2.85</v>
      </c>
      <c r="C52" s="84" t="s">
        <v>7</v>
      </c>
    </row>
    <row r="53" spans="1:3" ht="15.75" thickBot="1" x14ac:dyDescent="0.3">
      <c r="A53" s="88">
        <v>2.86</v>
      </c>
      <c r="B53" s="89">
        <v>2.93</v>
      </c>
      <c r="C53" s="84" t="s">
        <v>7</v>
      </c>
    </row>
    <row r="54" spans="1:3" ht="15.75" thickBot="1" x14ac:dyDescent="0.3">
      <c r="A54" s="88">
        <v>2.94</v>
      </c>
      <c r="B54" s="89">
        <v>3.01</v>
      </c>
      <c r="C54" s="84" t="s">
        <v>7</v>
      </c>
    </row>
    <row r="55" spans="1:3" ht="15.75" thickBot="1" x14ac:dyDescent="0.3">
      <c r="A55" s="88">
        <v>3.02</v>
      </c>
      <c r="B55" s="89">
        <v>3.09</v>
      </c>
      <c r="C55" s="84" t="s">
        <v>7</v>
      </c>
    </row>
    <row r="56" spans="1:3" ht="15.75" thickBot="1" x14ac:dyDescent="0.3">
      <c r="A56" s="88">
        <v>3.1</v>
      </c>
      <c r="B56" s="89">
        <v>3.17</v>
      </c>
      <c r="C56" s="84" t="s">
        <v>7</v>
      </c>
    </row>
    <row r="57" spans="1:3" ht="15.75" thickBot="1" x14ac:dyDescent="0.3">
      <c r="A57" s="88">
        <v>3.18</v>
      </c>
      <c r="B57" s="89">
        <v>3.25</v>
      </c>
      <c r="C57" s="84" t="s">
        <v>7</v>
      </c>
    </row>
    <row r="58" spans="1:3" ht="15.75" thickBot="1" x14ac:dyDescent="0.3">
      <c r="A58" s="88">
        <v>3.26</v>
      </c>
      <c r="B58" s="89">
        <v>3.37</v>
      </c>
      <c r="C58" s="84" t="s">
        <v>7</v>
      </c>
    </row>
    <row r="59" spans="1:3" ht="15.75" thickBot="1" x14ac:dyDescent="0.3">
      <c r="A59" s="98">
        <v>3.38</v>
      </c>
      <c r="B59" s="99">
        <v>3.5</v>
      </c>
      <c r="C59" s="104" t="s">
        <v>7</v>
      </c>
    </row>
    <row r="60" spans="1:3" ht="15.75" thickBot="1" x14ac:dyDescent="0.3">
      <c r="A60" s="88">
        <v>3.51</v>
      </c>
      <c r="B60" s="89">
        <v>3.61</v>
      </c>
      <c r="C60" s="84" t="s">
        <v>8</v>
      </c>
    </row>
    <row r="61" spans="1:3" ht="15.75" thickBot="1" x14ac:dyDescent="0.3">
      <c r="A61" s="88">
        <v>3.62</v>
      </c>
      <c r="B61" s="89">
        <v>3.74</v>
      </c>
      <c r="C61" s="84" t="s">
        <v>8</v>
      </c>
    </row>
    <row r="62" spans="1:3" ht="15.75" thickBot="1" x14ac:dyDescent="0.3">
      <c r="A62" s="88">
        <v>3.75</v>
      </c>
      <c r="B62" s="89">
        <v>3.87</v>
      </c>
      <c r="C62" s="84" t="s">
        <v>8</v>
      </c>
    </row>
    <row r="63" spans="1:3" ht="15.75" thickBot="1" x14ac:dyDescent="0.3">
      <c r="A63" s="88">
        <v>3.88</v>
      </c>
      <c r="B63" s="89">
        <v>4</v>
      </c>
      <c r="C63" s="84" t="s">
        <v>8</v>
      </c>
    </row>
  </sheetData>
  <sheetProtection algorithmName="SHA-512" hashValue="6t/lDhlQ8trTDIHbe4wHMqccnFFn+eKnJ48K4cNMjETCJztQxXCTJ+cmlmWqtiUEng3O47HcmEOouFRMWGsfSg==" saltValue="Ko+i91iLsLqZzBcyj8awT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Option # 1</vt:lpstr>
      <vt:lpstr>Option # 2</vt:lpstr>
      <vt:lpstr>Option # 3</vt:lpstr>
      <vt:lpstr>LookUp</vt:lpstr>
      <vt:lpstr>Option # 4</vt:lpstr>
      <vt:lpstr>Option # 5</vt:lpstr>
      <vt:lpstr>MOTP Rating Table</vt:lpstr>
      <vt:lpstr>MOTPRating</vt:lpstr>
      <vt:lpstr>Instructions!Print_Area</vt:lpstr>
      <vt:lpstr>'Option # 1'!Print_Area</vt:lpstr>
      <vt:lpstr>'Option # 2'!Print_Area</vt:lpstr>
      <vt:lpstr>'Option # 3'!Print_Area</vt:lpstr>
      <vt:lpstr>'Option # 4'!Print_Area</vt:lpstr>
      <vt:lpstr>'Option # 5'!Print_Area</vt:lpstr>
    </vt:vector>
  </TitlesOfParts>
  <Company>NYC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Zell Rachel</dc:creator>
  <cp:lastModifiedBy>Grecco Samantha</cp:lastModifiedBy>
  <cp:lastPrinted>2014-11-12T14:08:05Z</cp:lastPrinted>
  <dcterms:created xsi:type="dcterms:W3CDTF">2014-06-13T18:15:04Z</dcterms:created>
  <dcterms:modified xsi:type="dcterms:W3CDTF">2020-02-20T21:19:54Z</dcterms:modified>
</cp:coreProperties>
</file>