
<file path=[Content_Types].xml><?xml version="1.0" encoding="utf-8"?>
<Types xmlns="http://schemas.openxmlformats.org/package/2006/content-types">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s02cifs03\ord$\Systems_Support\Guides\"/>
    </mc:Choice>
  </mc:AlternateContent>
  <bookViews>
    <workbookView xWindow="0" yWindow="0" windowWidth="28800" windowHeight="12300" tabRatio="692" activeTab="5"/>
  </bookViews>
  <sheets>
    <sheet name="Instructions" sheetId="8" r:id="rId1"/>
    <sheet name="Option # 1" sheetId="23" r:id="rId2"/>
    <sheet name="Option # 2" sheetId="24" r:id="rId3"/>
    <sheet name="Option # 3" sheetId="12" r:id="rId4"/>
    <sheet name="LookUp" sheetId="11" state="hidden" r:id="rId5"/>
    <sheet name="Option # 4" sheetId="26" r:id="rId6"/>
    <sheet name="Option # 5" sheetId="27" r:id="rId7"/>
    <sheet name="MOTP Rating Table" sheetId="19" r:id="rId8"/>
  </sheets>
  <externalReferences>
    <externalReference r:id="rId9"/>
  </externalReferences>
  <definedNames>
    <definedName name="C_Ratings">[1]Lookup!$F$2:$F$6</definedName>
    <definedName name="MOTPRating">LookUp!$A$2</definedName>
    <definedName name="_xlnm.Print_Area" localSheetId="0">Instructions!$A$1:$K$47</definedName>
    <definedName name="_xlnm.Print_Area" localSheetId="1">'Option # 1'!$A$1:$N$26</definedName>
    <definedName name="_xlnm.Print_Area" localSheetId="2">'Option # 2'!$A$1:$N$26</definedName>
    <definedName name="_xlnm.Print_Area" localSheetId="3">'Option # 3'!$A$1:$N$26</definedName>
    <definedName name="_xlnm.Print_Area" localSheetId="5">'Option # 4'!$A$1:$N$26</definedName>
    <definedName name="_xlnm.Print_Area" localSheetId="6">'Option # 5'!$A$1:$N$26</definedName>
  </definedNames>
  <calcPr calcId="162913"/>
</workbook>
</file>

<file path=xl/calcChain.xml><?xml version="1.0" encoding="utf-8"?>
<calcChain xmlns="http://schemas.openxmlformats.org/spreadsheetml/2006/main">
  <c r="F7" i="27" l="1"/>
  <c r="M23" i="27"/>
  <c r="N23" i="27" s="1"/>
  <c r="L23" i="27"/>
  <c r="M22" i="27"/>
  <c r="N22" i="27" s="1"/>
  <c r="L22" i="27"/>
  <c r="M21" i="27"/>
  <c r="N21" i="27" s="1"/>
  <c r="L21" i="27"/>
  <c r="N20" i="27"/>
  <c r="M20" i="27"/>
  <c r="L20" i="27"/>
  <c r="M19" i="27"/>
  <c r="N19" i="27" s="1"/>
  <c r="L19" i="27"/>
  <c r="N18" i="27"/>
  <c r="M18" i="27"/>
  <c r="L18" i="27"/>
  <c r="M16" i="27"/>
  <c r="N16" i="27" s="1"/>
  <c r="L16" i="27"/>
  <c r="M14" i="27"/>
  <c r="N14" i="27" s="1"/>
  <c r="J5" i="27" s="1"/>
  <c r="N6" i="27" s="1"/>
  <c r="L14" i="27"/>
  <c r="F8" i="27" s="1"/>
  <c r="F6" i="27"/>
  <c r="F7" i="26"/>
  <c r="M23" i="26"/>
  <c r="N23" i="26" s="1"/>
  <c r="L23" i="26"/>
  <c r="M22" i="26"/>
  <c r="N22" i="26" s="1"/>
  <c r="L22" i="26"/>
  <c r="M21" i="26"/>
  <c r="N21" i="26" s="1"/>
  <c r="L21" i="26"/>
  <c r="N20" i="26"/>
  <c r="M20" i="26"/>
  <c r="L20" i="26"/>
  <c r="M19" i="26"/>
  <c r="N19" i="26" s="1"/>
  <c r="L19" i="26"/>
  <c r="M18" i="26"/>
  <c r="N18" i="26" s="1"/>
  <c r="L18" i="26"/>
  <c r="N16" i="26"/>
  <c r="M16" i="26"/>
  <c r="L16" i="26"/>
  <c r="M14" i="26"/>
  <c r="N14" i="26" s="1"/>
  <c r="L14" i="26"/>
  <c r="F8" i="26"/>
  <c r="F6" i="26"/>
  <c r="F6" i="23"/>
  <c r="J5" i="26" l="1"/>
  <c r="N6" i="26" s="1"/>
  <c r="F7" i="12"/>
  <c r="F6" i="24"/>
  <c r="M23" i="24"/>
  <c r="N23" i="24" s="1"/>
  <c r="L23" i="24"/>
  <c r="M22" i="24"/>
  <c r="N22" i="24" s="1"/>
  <c r="L22" i="24"/>
  <c r="M21" i="24"/>
  <c r="N21" i="24" s="1"/>
  <c r="L21" i="24"/>
  <c r="M20" i="24"/>
  <c r="N20" i="24" s="1"/>
  <c r="L20" i="24"/>
  <c r="M19" i="24"/>
  <c r="N19" i="24" s="1"/>
  <c r="L19" i="24"/>
  <c r="M18" i="24"/>
  <c r="N18" i="24" s="1"/>
  <c r="L18" i="24"/>
  <c r="M16" i="24"/>
  <c r="N16" i="24" s="1"/>
  <c r="L16" i="24"/>
  <c r="M14" i="24"/>
  <c r="L14" i="24"/>
  <c r="M23" i="23"/>
  <c r="N23" i="23" s="1"/>
  <c r="L23" i="23"/>
  <c r="M22" i="23"/>
  <c r="N22" i="23" s="1"/>
  <c r="L22" i="23"/>
  <c r="M21" i="23"/>
  <c r="N21" i="23" s="1"/>
  <c r="L21" i="23"/>
  <c r="M20" i="23"/>
  <c r="N20" i="23" s="1"/>
  <c r="L20" i="23"/>
  <c r="M19" i="23"/>
  <c r="N19" i="23" s="1"/>
  <c r="L19" i="23"/>
  <c r="M18" i="23"/>
  <c r="N18" i="23" s="1"/>
  <c r="L18" i="23"/>
  <c r="M16" i="23"/>
  <c r="N16" i="23" s="1"/>
  <c r="L16" i="23"/>
  <c r="M14" i="23"/>
  <c r="N14" i="23" s="1"/>
  <c r="L14" i="23"/>
  <c r="F6" i="12"/>
  <c r="F7" i="24" l="1"/>
  <c r="N14" i="24"/>
  <c r="J5" i="24" s="1"/>
  <c r="N6" i="24" s="1"/>
  <c r="F7" i="23"/>
  <c r="J5" i="23"/>
  <c r="N6" i="23" s="1"/>
  <c r="M23" i="12"/>
  <c r="M22" i="12"/>
  <c r="N22" i="12" s="1"/>
  <c r="M21" i="12"/>
  <c r="N21" i="12" s="1"/>
  <c r="M20" i="12"/>
  <c r="N20" i="12" s="1"/>
  <c r="M19" i="12"/>
  <c r="N19" i="12" s="1"/>
  <c r="M18" i="12"/>
  <c r="M16" i="12"/>
  <c r="N16" i="12" s="1"/>
  <c r="M14" i="12"/>
  <c r="N14" i="12" s="1"/>
  <c r="L23" i="12"/>
  <c r="L22" i="12"/>
  <c r="L21" i="12"/>
  <c r="L20" i="12"/>
  <c r="L19" i="12"/>
  <c r="L18" i="12"/>
  <c r="L16" i="12"/>
  <c r="L14" i="12"/>
  <c r="N23" i="12" l="1"/>
  <c r="N18" i="12"/>
  <c r="F8" i="12"/>
  <c r="J5" i="12" l="1"/>
  <c r="N6" i="12" s="1"/>
</calcChain>
</file>

<file path=xl/sharedStrings.xml><?xml version="1.0" encoding="utf-8"?>
<sst xmlns="http://schemas.openxmlformats.org/spreadsheetml/2006/main" count="246" uniqueCount="55">
  <si>
    <t xml:space="preserve">All 8 components rated at least once? </t>
  </si>
  <si>
    <t>Complete?</t>
  </si>
  <si>
    <t>MOTP Rating</t>
  </si>
  <si>
    <t>Rating</t>
  </si>
  <si>
    <t>Component Ratings Lookup (RANGE = 'C_Ratings')</t>
  </si>
  <si>
    <t>Ineffective</t>
  </si>
  <si>
    <t>Developing</t>
  </si>
  <si>
    <t>Effective</t>
  </si>
  <si>
    <t>Highly Effective</t>
  </si>
  <si>
    <t xml:space="preserve">Teacher Name: </t>
  </si>
  <si>
    <t>MOTP Completion Criteria:</t>
  </si>
  <si>
    <t xml:space="preserve">MOTP HEDI Rating: </t>
  </si>
  <si>
    <t xml:space="preserve"> # 1  
Formal </t>
  </si>
  <si>
    <t xml:space="preserve"> # 2 
Informal</t>
  </si>
  <si>
    <t xml:space="preserve"> # 3 
Informal</t>
  </si>
  <si>
    <t xml:space="preserve"> # 4 
Informal</t>
  </si>
  <si>
    <t># 5 
Optional</t>
  </si>
  <si>
    <t># 6 
Optional</t>
  </si>
  <si>
    <t># 7 
Optional</t>
  </si>
  <si>
    <t># 8 
Optional</t>
  </si>
  <si>
    <t>During an Observation</t>
  </si>
  <si>
    <t xml:space="preserve">Preparation &amp; Professionalism </t>
  </si>
  <si>
    <t>All 8 components rated at least once?</t>
  </si>
  <si>
    <t>Overall Component Average²</t>
  </si>
  <si>
    <t xml:space="preserve">Rated at Least Once¹ </t>
  </si>
  <si>
    <t>Component:</t>
  </si>
  <si>
    <t xml:space="preserve"> Observation:</t>
  </si>
  <si>
    <t>At least 1 Formal Observation complete?</t>
  </si>
  <si>
    <t>At least 3 Informal Observations complete?</t>
  </si>
  <si>
    <t>Component Weight</t>
  </si>
  <si>
    <t xml:space="preserve"> # 1  
Informal </t>
  </si>
  <si>
    <t xml:space="preserve"> # 4 
Optional</t>
  </si>
  <si>
    <t xml:space="preserve"> # 1  
Informal</t>
  </si>
  <si>
    <t># 5 
Informal</t>
  </si>
  <si>
    <t># 6 
Informal</t>
  </si>
  <si>
    <t>1e: Designing 
      Coherent
      Instruction</t>
  </si>
  <si>
    <t xml:space="preserve">2d: Managing Student Behavior  </t>
  </si>
  <si>
    <t xml:space="preserve">3c: Engaging Students in Learning </t>
  </si>
  <si>
    <t xml:space="preserve">3d: Using Assessment in Instruction </t>
  </si>
  <si>
    <t>1a: Demonstrating
      Knowledge of
      Content and  
      Pedagogy</t>
  </si>
  <si>
    <t xml:space="preserve">2a: Creating an Environment of 
      Respect and Rapport  </t>
  </si>
  <si>
    <t xml:space="preserve">3b: Using Questioning and 
      Discussion Techniques </t>
  </si>
  <si>
    <t>4e: Growing and
      Developing 
      Professionally</t>
  </si>
  <si>
    <t>1a: Demonstrating
      Knowledge of
      Content and 
      Pedagogy</t>
  </si>
  <si>
    <t xml:space="preserve">1a: Demonstrating
      Knowledge of
      Content and 
      Pedagogy </t>
  </si>
  <si>
    <t>MOTP Score (min)</t>
  </si>
  <si>
    <t>MOTP Score (max)</t>
  </si>
  <si>
    <t>MOTP Score To Date³:</t>
  </si>
  <si>
    <t>At least 4 Informal Observations complete?</t>
  </si>
  <si>
    <t>MOTP Rating Summary</t>
  </si>
  <si>
    <t xml:space="preserve"> MOTP Rating Summary</t>
  </si>
  <si>
    <t>Last Updated: February 20, 2020</t>
  </si>
  <si>
    <t>At least 2 Informal Observations complete?</t>
  </si>
  <si>
    <t xml:space="preserve"> # 3 
Optional</t>
  </si>
  <si>
    <t>At least 1 Informal Observations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</si>
</sst>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color theme="1"/>
      <name val="Calibri"/>
      <family val="2"/>
      <scheme val="minor"/>
    </font>
    <font>
      <sz val="11"/>
      <color theme="1"/>
      <name val="Calibri"/>
      <family val="2"/>
    </font>
    <font>
      <sz val="12"/>
      <color rgb="FF000000"/>
      <name val="Arial"/>
      <family val="2"/>
    </font>
    <font>
      <sz val="12"/>
      <color rgb="FF000000"/>
      <name val="Calibri"/>
      <family val="2"/>
    </font>
    <font>
      <b/>
      <sz val="12"/>
      <color rgb="FF000000"/>
      <name val="Arial"/>
      <family val="2"/>
    </font>
    <font>
      <b/>
      <sz val="11"/>
      <color theme="1"/>
      <name val="Arial"/>
      <family val="2"/>
    </font>
    <font>
      <sz val="11"/>
      <color theme="1"/>
      <name val="Arial"/>
      <family val="2"/>
    </font>
    <font>
      <b/>
      <sz val="12"/>
      <color theme="0"/>
      <name val="Arial"/>
      <family val="2"/>
    </font>
    <font>
      <b/>
      <sz val="12"/>
      <name val="Arial"/>
      <family val="2"/>
    </font>
    <font>
      <b/>
      <sz val="14"/>
      <color theme="1"/>
      <name val="Arial"/>
      <family val="2"/>
    </font>
    <font>
      <b/>
      <sz val="12"/>
      <color theme="1"/>
      <name val="Arial"/>
      <family val="2"/>
    </font>
    <font>
      <sz val="12"/>
      <color theme="0"/>
      <name val="Arial"/>
      <family val="2"/>
    </font>
    <font>
      <b/>
      <sz val="20"/>
      <color theme="1"/>
      <name val="Arial"/>
      <family val="2"/>
    </font>
    <font>
      <sz val="9"/>
      <color theme="1"/>
      <name val="Arial"/>
      <family val="2"/>
    </font>
    <font>
      <b/>
      <sz val="10"/>
      <color theme="1"/>
      <name val="Arial"/>
      <family val="2"/>
    </font>
    <font>
      <b/>
      <sz val="11"/>
      <color theme="0"/>
      <name val="Arial"/>
      <family val="2"/>
    </font>
    <font>
      <b/>
      <sz val="8"/>
      <color theme="1"/>
      <name val="Arial"/>
      <family val="2"/>
    </font>
    <font>
      <sz val="10"/>
      <color theme="1"/>
      <name val="Arial"/>
      <family val="2"/>
    </font>
    <font>
      <sz val="12"/>
      <color theme="1"/>
      <name val="Calibri"/>
      <family val="2"/>
      <scheme val="minor"/>
    </font>
    <font>
      <sz val="10"/>
      <name val="Arial"/>
      <family val="2"/>
    </font>
    <font>
      <sz val="12"/>
      <name val="Arial"/>
      <family val="2"/>
    </font>
    <font>
      <b/>
      <sz val="11"/>
      <color theme="1"/>
      <name val="Calibri"/>
      <family val="2"/>
      <scheme val="minor"/>
    </font>
    <font>
      <b/>
      <sz val="14"/>
      <name val="Arial"/>
      <family val="2"/>
    </font>
    <font>
      <b/>
      <sz val="14"/>
      <color theme="0"/>
      <name val="Arial"/>
      <family val="2"/>
    </font>
    <font>
      <b/>
      <sz val="10"/>
      <name val="Arial"/>
      <family val="2"/>
    </font>
    <font>
      <sz val="8"/>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rgb="FF73A6F1"/>
        <bgColor indexed="64"/>
      </patternFill>
    </fill>
    <fill>
      <patternFill patternType="solid">
        <fgColor rgb="FFFCD5B4"/>
        <bgColor rgb="FFFFFFFF"/>
      </patternFill>
    </fill>
    <fill>
      <patternFill patternType="solid">
        <fgColor rgb="FFB8CCE4"/>
        <bgColor rgb="FFFFFFFF"/>
      </patternFill>
    </fill>
    <fill>
      <patternFill patternType="solid">
        <fgColor rgb="FFDA9694"/>
        <bgColor rgb="FF000000"/>
      </patternFill>
    </fill>
    <fill>
      <patternFill patternType="solid">
        <fgColor theme="0"/>
        <bgColor indexed="64"/>
      </patternFill>
    </fill>
    <fill>
      <patternFill patternType="solid">
        <fgColor theme="7" tint="0.59999389629810485"/>
        <bgColor indexed="64"/>
      </patternFill>
    </fill>
    <fill>
      <patternFill patternType="solid">
        <fgColor rgb="FFFFFF00"/>
        <bgColor indexed="64"/>
      </patternFill>
    </fill>
  </fills>
  <borders count="93">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theme="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bottom/>
      <diagonal/>
    </border>
    <border>
      <left style="thin">
        <color auto="1"/>
      </left>
      <right style="thin">
        <color auto="1"/>
      </right>
      <top/>
      <bottom/>
      <diagonal/>
    </border>
    <border>
      <left/>
      <right/>
      <top style="thin">
        <color auto="1"/>
      </top>
      <bottom style="medium">
        <color indexed="64"/>
      </bottom>
      <diagonal/>
    </border>
    <border>
      <left style="thin">
        <color auto="1"/>
      </left>
      <right style="thin">
        <color auto="1"/>
      </right>
      <top/>
      <bottom style="thin">
        <color auto="1"/>
      </bottom>
      <diagonal/>
    </border>
    <border>
      <left style="medium">
        <color auto="1"/>
      </left>
      <right style="medium">
        <color auto="1"/>
      </right>
      <top style="dashed">
        <color auto="1"/>
      </top>
      <bottom style="medium">
        <color auto="1"/>
      </bottom>
      <diagonal/>
    </border>
    <border>
      <left style="medium">
        <color auto="1"/>
      </left>
      <right style="medium">
        <color auto="1"/>
      </right>
      <top style="medium">
        <color auto="1"/>
      </top>
      <bottom style="dashed">
        <color auto="1"/>
      </bottom>
      <diagonal/>
    </border>
    <border>
      <left/>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indexed="64"/>
      </left>
      <right style="dotted">
        <color auto="1"/>
      </right>
      <top style="medium">
        <color indexed="64"/>
      </top>
      <bottom style="dotted">
        <color auto="1"/>
      </bottom>
      <diagonal/>
    </border>
    <border>
      <left style="dotted">
        <color auto="1"/>
      </left>
      <right style="dotted">
        <color auto="1"/>
      </right>
      <top style="medium">
        <color indexed="64"/>
      </top>
      <bottom style="dotted">
        <color auto="1"/>
      </bottom>
      <diagonal/>
    </border>
    <border>
      <left style="dotted">
        <color auto="1"/>
      </left>
      <right style="medium">
        <color indexed="64"/>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dotted">
        <color auto="1"/>
      </left>
      <right style="dotted">
        <color auto="1"/>
      </right>
      <top style="dotted">
        <color auto="1"/>
      </top>
      <bottom style="medium">
        <color indexed="64"/>
      </bottom>
      <diagonal/>
    </border>
    <border>
      <left style="dotted">
        <color auto="1"/>
      </left>
      <right style="medium">
        <color indexed="64"/>
      </right>
      <top style="dotted">
        <color auto="1"/>
      </top>
      <bottom style="medium">
        <color indexed="64"/>
      </bottom>
      <diagonal/>
    </border>
    <border>
      <left style="medium">
        <color indexed="64"/>
      </left>
      <right style="medium">
        <color indexed="64"/>
      </right>
      <top style="medium">
        <color auto="1"/>
      </top>
      <bottom style="thin">
        <color auto="1"/>
      </bottom>
      <diagonal/>
    </border>
    <border>
      <left style="dotted">
        <color auto="1"/>
      </left>
      <right/>
      <top style="medium">
        <color indexed="64"/>
      </top>
      <bottom style="dotted">
        <color auto="1"/>
      </bottom>
      <diagonal/>
    </border>
    <border>
      <left style="dotted">
        <color auto="1"/>
      </left>
      <right/>
      <top style="dotted">
        <color auto="1"/>
      </top>
      <bottom style="medium">
        <color indexed="64"/>
      </bottom>
      <diagonal/>
    </border>
    <border>
      <left style="thin">
        <color auto="1"/>
      </left>
      <right style="thin">
        <color auto="1"/>
      </right>
      <top style="thin">
        <color auto="1"/>
      </top>
      <bottom/>
      <diagonal/>
    </border>
    <border>
      <left/>
      <right style="thin">
        <color theme="1" tint="0.499984740745262"/>
      </right>
      <top style="medium">
        <color indexed="64"/>
      </top>
      <bottom/>
      <diagonal/>
    </border>
    <border>
      <left/>
      <right style="medium">
        <color indexed="64"/>
      </right>
      <top style="medium">
        <color indexed="64"/>
      </top>
      <bottom style="thin">
        <color auto="1"/>
      </bottom>
      <diagonal/>
    </border>
    <border>
      <left/>
      <right style="medium">
        <color auto="1"/>
      </right>
      <top style="thin">
        <color auto="1"/>
      </top>
      <bottom style="medium">
        <color auto="1"/>
      </bottom>
      <diagonal/>
    </border>
    <border>
      <left style="medium">
        <color indexed="64"/>
      </left>
      <right style="medium">
        <color indexed="64"/>
      </right>
      <top style="thin">
        <color auto="1"/>
      </top>
      <bottom style="medium">
        <color indexed="64"/>
      </bottom>
      <diagonal/>
    </border>
    <border>
      <left/>
      <right/>
      <top/>
      <bottom style="medium">
        <color theme="1"/>
      </bottom>
      <diagonal/>
    </border>
    <border>
      <left/>
      <right style="dotted">
        <color auto="1"/>
      </right>
      <top style="medium">
        <color indexed="64"/>
      </top>
      <bottom/>
      <diagonal/>
    </border>
    <border>
      <left/>
      <right style="dotted">
        <color auto="1"/>
      </right>
      <top/>
      <bottom style="medium">
        <color indexed="64"/>
      </bottom>
      <diagonal/>
    </border>
    <border>
      <left/>
      <right style="medium">
        <color auto="1"/>
      </right>
      <top style="thin">
        <color auto="1"/>
      </top>
      <bottom/>
      <diagonal/>
    </border>
    <border>
      <left style="medium">
        <color indexed="64"/>
      </left>
      <right style="medium">
        <color indexed="64"/>
      </right>
      <top/>
      <bottom style="thin">
        <color auto="1"/>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auto="1"/>
      </top>
      <bottom style="thin">
        <color indexed="64"/>
      </bottom>
      <diagonal/>
    </border>
    <border>
      <left/>
      <right style="thin">
        <color auto="1"/>
      </right>
      <top/>
      <bottom style="thin">
        <color auto="1"/>
      </bottom>
      <diagonal/>
    </border>
    <border>
      <left/>
      <right style="thin">
        <color auto="1"/>
      </right>
      <top style="thin">
        <color auto="1"/>
      </top>
      <bottom/>
      <diagonal/>
    </border>
    <border>
      <left/>
      <right/>
      <top style="medium">
        <color indexed="64"/>
      </top>
      <bottom style="dotted">
        <color auto="1"/>
      </bottom>
      <diagonal/>
    </border>
    <border>
      <left/>
      <right/>
      <top style="dotted">
        <color auto="1"/>
      </top>
      <bottom style="thin">
        <color indexed="64"/>
      </bottom>
      <diagonal/>
    </border>
    <border>
      <left/>
      <right/>
      <top style="thin">
        <color indexed="64"/>
      </top>
      <bottom style="dotted">
        <color auto="1"/>
      </bottom>
      <diagonal/>
    </border>
    <border>
      <left/>
      <right/>
      <top style="dotted">
        <color auto="1"/>
      </top>
      <bottom style="medium">
        <color indexed="64"/>
      </bottom>
      <diagonal/>
    </border>
    <border>
      <left style="medium">
        <color indexed="64"/>
      </left>
      <right style="thin">
        <color indexed="64"/>
      </right>
      <top style="medium">
        <color indexed="64"/>
      </top>
      <bottom style="dotted">
        <color auto="1"/>
      </bottom>
      <diagonal/>
    </border>
    <border>
      <left style="medium">
        <color indexed="64"/>
      </left>
      <right style="thin">
        <color indexed="64"/>
      </right>
      <top style="dotted">
        <color auto="1"/>
      </top>
      <bottom style="thin">
        <color indexed="64"/>
      </bottom>
      <diagonal/>
    </border>
    <border>
      <left style="medium">
        <color indexed="64"/>
      </left>
      <right style="thin">
        <color indexed="64"/>
      </right>
      <top style="thin">
        <color indexed="64"/>
      </top>
      <bottom style="dotted">
        <color auto="1"/>
      </bottom>
      <diagonal/>
    </border>
    <border>
      <left style="medium">
        <color indexed="64"/>
      </left>
      <right style="thin">
        <color indexed="64"/>
      </right>
      <top style="thin">
        <color auto="1"/>
      </top>
      <bottom/>
      <diagonal/>
    </border>
    <border>
      <left style="medium">
        <color indexed="64"/>
      </left>
      <right style="thin">
        <color indexed="64"/>
      </right>
      <top style="dotted">
        <color auto="1"/>
      </top>
      <bottom style="medium">
        <color indexed="64"/>
      </bottom>
      <diagonal/>
    </border>
    <border>
      <left style="thin">
        <color indexed="64"/>
      </left>
      <right style="thin">
        <color indexed="64"/>
      </right>
      <top style="medium">
        <color indexed="64"/>
      </top>
      <bottom style="dotted">
        <color auto="1"/>
      </bottom>
      <diagonal/>
    </border>
    <border>
      <left style="thin">
        <color indexed="64"/>
      </left>
      <right style="thin">
        <color indexed="64"/>
      </right>
      <top style="dotted">
        <color auto="1"/>
      </top>
      <bottom style="medium">
        <color indexed="64"/>
      </bottom>
      <diagonal/>
    </border>
    <border>
      <left/>
      <right style="thin">
        <color indexed="64"/>
      </right>
      <top style="medium">
        <color indexed="64"/>
      </top>
      <bottom style="dotted">
        <color auto="1"/>
      </bottom>
      <diagonal/>
    </border>
    <border>
      <left/>
      <right style="thin">
        <color indexed="64"/>
      </right>
      <top style="dotted">
        <color auto="1"/>
      </top>
      <bottom style="thin">
        <color indexed="64"/>
      </bottom>
      <diagonal/>
    </border>
    <border>
      <left/>
      <right style="thin">
        <color indexed="64"/>
      </right>
      <top style="thin">
        <color indexed="64"/>
      </top>
      <bottom style="dotted">
        <color auto="1"/>
      </bottom>
      <diagonal/>
    </border>
    <border>
      <left style="dotted">
        <color auto="1"/>
      </left>
      <right style="thin">
        <color indexed="64"/>
      </right>
      <top style="dotted">
        <color auto="1"/>
      </top>
      <bottom style="medium">
        <color indexed="64"/>
      </bottom>
      <diagonal/>
    </border>
    <border>
      <left/>
      <right style="thin">
        <color auto="1"/>
      </right>
      <top style="thin">
        <color auto="1"/>
      </top>
      <bottom style="medium">
        <color auto="1"/>
      </bottom>
      <diagonal/>
    </border>
    <border>
      <left style="thin">
        <color indexed="64"/>
      </left>
      <right style="medium">
        <color indexed="64"/>
      </right>
      <top style="medium">
        <color indexed="64"/>
      </top>
      <bottom style="dotted">
        <color auto="1"/>
      </bottom>
      <diagonal/>
    </border>
    <border>
      <left style="thin">
        <color indexed="64"/>
      </left>
      <right style="medium">
        <color indexed="64"/>
      </right>
      <top style="dotted">
        <color auto="1"/>
      </top>
      <bottom style="thin">
        <color indexed="64"/>
      </bottom>
      <diagonal/>
    </border>
    <border>
      <left style="thin">
        <color indexed="64"/>
      </left>
      <right style="medium">
        <color indexed="64"/>
      </right>
      <top style="thin">
        <color indexed="64"/>
      </top>
      <bottom style="dotted">
        <color auto="1"/>
      </bottom>
      <diagonal/>
    </border>
    <border>
      <left style="thin">
        <color indexed="64"/>
      </left>
      <right style="medium">
        <color indexed="64"/>
      </right>
      <top/>
      <bottom style="thin">
        <color auto="1"/>
      </bottom>
      <diagonal/>
    </border>
    <border>
      <left style="thin">
        <color indexed="64"/>
      </left>
      <right style="medium">
        <color indexed="64"/>
      </right>
      <top style="thin">
        <color auto="1"/>
      </top>
      <bottom/>
      <diagonal/>
    </border>
    <border>
      <left style="thin">
        <color indexed="64"/>
      </left>
      <right style="medium">
        <color indexed="64"/>
      </right>
      <top style="dotted">
        <color auto="1"/>
      </top>
      <bottom style="medium">
        <color indexed="64"/>
      </bottom>
      <diagonal/>
    </border>
    <border>
      <left/>
      <right style="medium">
        <color rgb="FF73A6F1"/>
      </right>
      <top/>
      <bottom style="thin">
        <color theme="1" tint="0.499984740745262"/>
      </bottom>
      <diagonal/>
    </border>
    <border>
      <left style="medium">
        <color rgb="FF73A6F1"/>
      </left>
      <right style="medium">
        <color rgb="FF73A6F1"/>
      </right>
      <top/>
      <bottom style="thin">
        <color theme="1" tint="0.499984740745262"/>
      </bottom>
      <diagonal/>
    </border>
    <border>
      <left style="medium">
        <color rgb="FF73A6F1"/>
      </left>
      <right/>
      <top/>
      <bottom style="thin">
        <color theme="1" tint="0.499984740745262"/>
      </bottom>
      <diagonal/>
    </border>
    <border>
      <left style="thin">
        <color auto="1"/>
      </left>
      <right style="medium">
        <color auto="1"/>
      </right>
      <top style="medium">
        <color indexed="64"/>
      </top>
      <bottom/>
      <diagonal/>
    </border>
    <border>
      <left/>
      <right style="thin">
        <color auto="1"/>
      </right>
      <top style="medium">
        <color auto="1"/>
      </top>
      <bottom/>
      <diagonal/>
    </border>
    <border>
      <left/>
      <right style="thin">
        <color auto="1"/>
      </right>
      <top/>
      <bottom/>
      <diagonal/>
    </border>
    <border>
      <left/>
      <right style="thin">
        <color auto="1"/>
      </right>
      <top/>
      <bottom style="medium">
        <color auto="1"/>
      </bottom>
      <diagonal/>
    </border>
    <border>
      <left style="thin">
        <color auto="1"/>
      </left>
      <right style="medium">
        <color auto="1"/>
      </right>
      <top/>
      <bottom/>
      <diagonal/>
    </border>
    <border>
      <left style="thin">
        <color auto="1"/>
      </left>
      <right style="medium">
        <color auto="1"/>
      </right>
      <top/>
      <bottom style="medium">
        <color auto="1"/>
      </bottom>
      <diagonal/>
    </border>
  </borders>
  <cellStyleXfs count="4">
    <xf numFmtId="0" fontId="0" fillId="0" borderId="0"/>
    <xf numFmtId="0" fontId="18" fillId="6" borderId="0" applyNumberFormat="0" applyBorder="0" applyAlignment="0" applyProtection="0"/>
    <xf numFmtId="0" fontId="18" fillId="7" borderId="0" applyNumberFormat="0" applyBorder="0" applyAlignment="0" applyProtection="0"/>
    <xf numFmtId="0" fontId="19" fillId="0" borderId="0"/>
  </cellStyleXfs>
  <cellXfs count="203">
    <xf numFmtId="0" fontId="0" fillId="0" borderId="0" xfId="0"/>
    <xf numFmtId="0" fontId="1" fillId="0" borderId="0" xfId="0" applyFont="1" applyFill="1" applyBorder="1"/>
    <xf numFmtId="0" fontId="0" fillId="0" borderId="0" xfId="0" applyAlignment="1">
      <alignment horizontal="center"/>
    </xf>
    <xf numFmtId="0" fontId="6" fillId="0" borderId="0" xfId="0" applyFont="1" applyFill="1" applyBorder="1"/>
    <xf numFmtId="0" fontId="6" fillId="0" borderId="0" xfId="0" applyFont="1"/>
    <xf numFmtId="0" fontId="6" fillId="0" borderId="27" xfId="0" applyFont="1" applyFill="1" applyBorder="1"/>
    <xf numFmtId="0" fontId="6" fillId="0" borderId="0" xfId="0" applyFont="1" applyBorder="1"/>
    <xf numFmtId="0" fontId="10" fillId="0" borderId="0" xfId="0" applyFont="1" applyFill="1" applyBorder="1" applyAlignment="1">
      <alignment vertical="top"/>
    </xf>
    <xf numFmtId="0" fontId="5" fillId="0" borderId="0" xfId="0" applyFont="1" applyFill="1" applyBorder="1" applyAlignment="1"/>
    <xf numFmtId="0" fontId="10"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5" fillId="0" borderId="34" xfId="0" applyFont="1" applyFill="1" applyBorder="1" applyAlignment="1">
      <alignment horizontal="center" vertical="center"/>
    </xf>
    <xf numFmtId="0" fontId="5" fillId="0" borderId="0" xfId="0" applyFont="1" applyFill="1" applyBorder="1" applyAlignment="1"/>
    <xf numFmtId="0" fontId="11" fillId="0" borderId="18" xfId="0" applyFont="1" applyFill="1" applyBorder="1" applyAlignment="1">
      <alignment horizontal="center" vertical="center" wrapText="1"/>
    </xf>
    <xf numFmtId="0" fontId="5" fillId="0" borderId="18" xfId="0" applyFont="1" applyFill="1" applyBorder="1" applyAlignment="1"/>
    <xf numFmtId="0" fontId="17" fillId="0" borderId="35" xfId="0" quotePrefix="1" applyFont="1" applyFill="1" applyBorder="1" applyAlignment="1">
      <alignment horizontal="center" vertical="center" wrapText="1"/>
    </xf>
    <xf numFmtId="0" fontId="14" fillId="0" borderId="36" xfId="0" applyFont="1" applyFill="1" applyBorder="1" applyAlignment="1">
      <alignment horizontal="center" vertical="center" wrapText="1"/>
    </xf>
    <xf numFmtId="0" fontId="14" fillId="0" borderId="36" xfId="0" quotePrefix="1" applyFont="1" applyFill="1" applyBorder="1" applyAlignment="1">
      <alignment horizontal="center" vertical="center" wrapText="1"/>
    </xf>
    <xf numFmtId="0" fontId="1" fillId="8" borderId="1" xfId="0" applyFont="1" applyFill="1" applyBorder="1" applyAlignment="1">
      <alignment wrapText="1"/>
    </xf>
    <xf numFmtId="0" fontId="1" fillId="8" borderId="28" xfId="0" applyFont="1" applyFill="1" applyBorder="1"/>
    <xf numFmtId="0" fontId="3" fillId="8" borderId="29" xfId="3" applyFont="1" applyFill="1" applyBorder="1" applyAlignment="1">
      <alignment horizontal="center" vertical="center"/>
    </xf>
    <xf numFmtId="0" fontId="3" fillId="8" borderId="30" xfId="3" applyFont="1" applyFill="1" applyBorder="1" applyAlignment="1">
      <alignment horizontal="center" vertical="center"/>
    </xf>
    <xf numFmtId="2" fontId="12" fillId="2" borderId="28"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3" borderId="28" xfId="0" applyFont="1" applyFill="1" applyBorder="1" applyAlignment="1">
      <alignment horizontal="center" vertical="center"/>
    </xf>
    <xf numFmtId="0" fontId="15" fillId="4" borderId="28" xfId="0" applyFont="1" applyFill="1" applyBorder="1" applyAlignment="1">
      <alignment horizontal="center" vertical="center"/>
    </xf>
    <xf numFmtId="0" fontId="16" fillId="9" borderId="41" xfId="0" applyFont="1" applyFill="1" applyBorder="1" applyAlignment="1">
      <alignment horizontal="left" vertical="center" wrapText="1"/>
    </xf>
    <xf numFmtId="0" fontId="16" fillId="9" borderId="44" xfId="0" applyFont="1" applyFill="1" applyBorder="1" applyAlignment="1">
      <alignment horizontal="left" vertical="center" wrapText="1"/>
    </xf>
    <xf numFmtId="0" fontId="17" fillId="0" borderId="0" xfId="0" applyFont="1" applyFill="1" applyBorder="1" applyAlignment="1"/>
    <xf numFmtId="0" fontId="17" fillId="0" borderId="0" xfId="0" applyFont="1" applyFill="1" applyBorder="1" applyAlignment="1">
      <alignment horizontal="left" vertical="top" wrapText="1"/>
    </xf>
    <xf numFmtId="0" fontId="5" fillId="0" borderId="48" xfId="0" applyFont="1" applyFill="1" applyBorder="1" applyAlignment="1">
      <alignment horizontal="center" vertical="center"/>
    </xf>
    <xf numFmtId="0" fontId="14" fillId="0" borderId="28" xfId="0" applyFont="1" applyFill="1" applyBorder="1" applyAlignment="1">
      <alignment horizontal="center" vertical="center" wrapText="1"/>
    </xf>
    <xf numFmtId="0" fontId="6" fillId="0" borderId="53" xfId="0" applyFont="1" applyBorder="1"/>
    <xf numFmtId="0" fontId="24" fillId="0" borderId="0" xfId="0" applyFont="1" applyFill="1" applyBorder="1"/>
    <xf numFmtId="0" fontId="14" fillId="2" borderId="24" xfId="0" applyFont="1" applyFill="1" applyBorder="1" applyAlignment="1"/>
    <xf numFmtId="0" fontId="14" fillId="2" borderId="25" xfId="0" applyFont="1" applyFill="1" applyBorder="1" applyAlignment="1">
      <alignment horizontal="center"/>
    </xf>
    <xf numFmtId="0" fontId="17" fillId="0" borderId="9"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6" xfId="0" applyFont="1" applyFill="1" applyBorder="1" applyAlignment="1">
      <alignment horizontal="center" vertical="center"/>
    </xf>
    <xf numFmtId="2" fontId="12" fillId="2" borderId="4" xfId="0" applyNumberFormat="1" applyFont="1" applyFill="1" applyBorder="1" applyAlignment="1">
      <alignment horizontal="center" vertical="center"/>
    </xf>
    <xf numFmtId="0" fontId="5" fillId="0" borderId="23" xfId="0" applyFont="1" applyFill="1" applyBorder="1" applyAlignment="1">
      <alignment horizontal="center" vertical="center"/>
    </xf>
    <xf numFmtId="0" fontId="16" fillId="9" borderId="46" xfId="0" applyFont="1" applyFill="1" applyBorder="1" applyAlignment="1">
      <alignment horizontal="left" vertical="center" wrapText="1"/>
    </xf>
    <xf numFmtId="0" fontId="16" fillId="9" borderId="47" xfId="0" applyFont="1" applyFill="1" applyBorder="1" applyAlignment="1">
      <alignment horizontal="left" vertical="center" wrapText="1"/>
    </xf>
    <xf numFmtId="0" fontId="5" fillId="0" borderId="58" xfId="0" applyFont="1" applyFill="1" applyBorder="1" applyAlignment="1">
      <alignment horizontal="center" vertical="center"/>
    </xf>
    <xf numFmtId="0" fontId="5" fillId="0" borderId="59" xfId="0" applyFont="1" applyFill="1" applyBorder="1" applyAlignment="1">
      <alignment horizontal="center" vertical="center"/>
    </xf>
    <xf numFmtId="0" fontId="5" fillId="0" borderId="32" xfId="0" applyFont="1" applyFill="1" applyBorder="1" applyAlignment="1">
      <alignment horizontal="center" vertical="center"/>
    </xf>
    <xf numFmtId="0" fontId="5" fillId="0" borderId="60"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61" xfId="0" applyFont="1" applyFill="1" applyBorder="1" applyAlignment="1">
      <alignment horizontal="center" vertical="center"/>
    </xf>
    <xf numFmtId="0" fontId="5" fillId="0" borderId="62"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65" xfId="0" applyFont="1" applyFill="1" applyBorder="1" applyAlignment="1">
      <alignment horizontal="center" vertical="center"/>
    </xf>
    <xf numFmtId="0" fontId="5" fillId="3" borderId="25" xfId="0" applyFont="1" applyFill="1" applyBorder="1" applyAlignment="1">
      <alignment horizontal="center" vertical="center"/>
    </xf>
    <xf numFmtId="0" fontId="15" fillId="4" borderId="2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67" xfId="0" applyFont="1" applyFill="1" applyBorder="1" applyAlignment="1">
      <alignment horizontal="center" vertical="center"/>
    </xf>
    <xf numFmtId="0" fontId="5" fillId="0" borderId="68"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69"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72" xfId="0" applyFont="1" applyFill="1" applyBorder="1" applyAlignment="1">
      <alignment horizontal="center" vertical="center"/>
    </xf>
    <xf numFmtId="0" fontId="5" fillId="0" borderId="73"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76" xfId="0" applyFont="1" applyFill="1" applyBorder="1" applyAlignment="1">
      <alignment horizontal="center" vertical="center"/>
    </xf>
    <xf numFmtId="0" fontId="17" fillId="0" borderId="16" xfId="0" applyFont="1" applyFill="1" applyBorder="1" applyAlignment="1">
      <alignment horizontal="center" vertical="top"/>
    </xf>
    <xf numFmtId="0" fontId="6" fillId="0" borderId="1" xfId="0" applyFont="1" applyBorder="1" applyAlignment="1">
      <alignment horizontal="center" vertical="center"/>
    </xf>
    <xf numFmtId="0" fontId="6" fillId="0" borderId="29" xfId="0" applyFont="1" applyBorder="1" applyAlignment="1">
      <alignment horizontal="center" vertical="center"/>
    </xf>
    <xf numFmtId="0" fontId="6" fillId="0" borderId="28" xfId="0" applyFont="1" applyBorder="1" applyAlignment="1">
      <alignment horizontal="center" vertical="center"/>
    </xf>
    <xf numFmtId="0" fontId="25" fillId="0" borderId="35" xfId="0" quotePrefix="1" applyFont="1" applyFill="1" applyBorder="1" applyAlignment="1">
      <alignment horizontal="center" vertical="center" wrapText="1"/>
    </xf>
    <xf numFmtId="0" fontId="0" fillId="0" borderId="0" xfId="0" applyAlignment="1">
      <alignment horizontal="right"/>
    </xf>
    <xf numFmtId="0" fontId="5" fillId="0" borderId="78"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83" xfId="0" applyFont="1" applyFill="1" applyBorder="1" applyAlignment="1">
      <alignment horizontal="center" vertical="center"/>
    </xf>
    <xf numFmtId="0" fontId="2" fillId="0" borderId="1" xfId="3" applyFont="1" applyFill="1" applyBorder="1" applyAlignment="1">
      <alignment horizontal="center" vertical="center"/>
    </xf>
    <xf numFmtId="0" fontId="2" fillId="0" borderId="30" xfId="3" applyFont="1" applyFill="1" applyBorder="1" applyAlignment="1">
      <alignment horizontal="center" vertical="center"/>
    </xf>
    <xf numFmtId="0" fontId="20" fillId="0" borderId="30" xfId="3" applyFont="1" applyFill="1" applyBorder="1" applyAlignment="1">
      <alignment horizontal="center" vertical="center"/>
    </xf>
    <xf numFmtId="2" fontId="2" fillId="0" borderId="1" xfId="3" applyNumberFormat="1" applyFont="1" applyFill="1" applyBorder="1" applyAlignment="1">
      <alignment horizontal="center" vertical="center"/>
    </xf>
    <xf numFmtId="2" fontId="2" fillId="0" borderId="5" xfId="3" applyNumberFormat="1" applyFont="1" applyFill="1" applyBorder="1" applyAlignment="1">
      <alignment horizontal="center" vertical="center"/>
    </xf>
    <xf numFmtId="2" fontId="2" fillId="0" borderId="30" xfId="3" applyNumberFormat="1" applyFont="1" applyFill="1" applyBorder="1" applyAlignment="1">
      <alignment horizontal="center" vertical="center"/>
    </xf>
    <xf numFmtId="2" fontId="2" fillId="0" borderId="19" xfId="3" applyNumberFormat="1" applyFont="1" applyFill="1" applyBorder="1" applyAlignment="1">
      <alignment horizontal="center" vertical="center"/>
    </xf>
    <xf numFmtId="2" fontId="20" fillId="0" borderId="30" xfId="3" applyNumberFormat="1" applyFont="1" applyFill="1" applyBorder="1" applyAlignment="1">
      <alignment horizontal="center" vertical="center"/>
    </xf>
    <xf numFmtId="2" fontId="20" fillId="0" borderId="19" xfId="3" applyNumberFormat="1" applyFont="1" applyFill="1" applyBorder="1" applyAlignment="1">
      <alignment horizontal="center" vertical="center"/>
    </xf>
    <xf numFmtId="0" fontId="4" fillId="10" borderId="1" xfId="1" applyFont="1" applyFill="1" applyBorder="1" applyAlignment="1">
      <alignment horizontal="center" vertical="center" wrapText="1"/>
    </xf>
    <xf numFmtId="0" fontId="4" fillId="10" borderId="1" xfId="2" applyFont="1" applyFill="1" applyBorder="1" applyAlignment="1">
      <alignment horizontal="center" vertical="center" wrapText="1"/>
    </xf>
    <xf numFmtId="0" fontId="8" fillId="10" borderId="1" xfId="3" applyFont="1" applyFill="1" applyBorder="1" applyAlignment="1">
      <alignment horizontal="center" vertical="center" wrapText="1"/>
    </xf>
    <xf numFmtId="0" fontId="17" fillId="0" borderId="81" xfId="0" applyFont="1" applyFill="1" applyBorder="1" applyAlignment="1">
      <alignment horizontal="center" vertical="center"/>
    </xf>
    <xf numFmtId="0" fontId="14" fillId="2" borderId="3" xfId="0" applyFont="1" applyFill="1" applyBorder="1" applyAlignment="1"/>
    <xf numFmtId="0" fontId="14" fillId="2" borderId="5" xfId="0" applyFont="1" applyFill="1" applyBorder="1" applyAlignment="1">
      <alignment horizontal="center"/>
    </xf>
    <xf numFmtId="2" fontId="2" fillId="11" borderId="30" xfId="3" applyNumberFormat="1" applyFont="1" applyFill="1" applyBorder="1" applyAlignment="1">
      <alignment horizontal="center" vertical="center"/>
    </xf>
    <xf numFmtId="2" fontId="2" fillId="11" borderId="19" xfId="3" applyNumberFormat="1" applyFont="1" applyFill="1" applyBorder="1" applyAlignment="1">
      <alignment horizontal="center" vertical="center"/>
    </xf>
    <xf numFmtId="0" fontId="2" fillId="11" borderId="1" xfId="3" applyFont="1" applyFill="1" applyBorder="1" applyAlignment="1">
      <alignment horizontal="center" vertical="center"/>
    </xf>
    <xf numFmtId="2" fontId="20" fillId="11" borderId="30" xfId="3" applyNumberFormat="1" applyFont="1" applyFill="1" applyBorder="1" applyAlignment="1">
      <alignment horizontal="center" vertical="center"/>
    </xf>
    <xf numFmtId="2" fontId="20" fillId="11" borderId="19" xfId="3" applyNumberFormat="1" applyFont="1" applyFill="1" applyBorder="1" applyAlignment="1">
      <alignment horizontal="center" vertical="center"/>
    </xf>
    <xf numFmtId="0" fontId="20" fillId="11" borderId="30" xfId="3" applyFont="1" applyFill="1" applyBorder="1" applyAlignment="1">
      <alignment horizontal="center" vertical="center"/>
    </xf>
    <xf numFmtId="0" fontId="2" fillId="11" borderId="30" xfId="3" applyFont="1" applyFill="1" applyBorder="1" applyAlignment="1">
      <alignment horizontal="center" vertical="center"/>
    </xf>
    <xf numFmtId="0" fontId="15" fillId="4" borderId="25" xfId="0" applyFont="1" applyFill="1" applyBorder="1" applyAlignment="1">
      <alignment horizontal="center" vertical="center"/>
    </xf>
    <xf numFmtId="2" fontId="12" fillId="2" borderId="28" xfId="0" applyNumberFormat="1" applyFont="1" applyFill="1" applyBorder="1" applyAlignment="1">
      <alignment horizontal="center" vertical="center"/>
    </xf>
    <xf numFmtId="0" fontId="6" fillId="0" borderId="1" xfId="0" applyFont="1" applyBorder="1" applyAlignment="1">
      <alignment horizontal="center" vertical="center"/>
    </xf>
    <xf numFmtId="0" fontId="9" fillId="5" borderId="4"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6" xfId="0" applyFont="1" applyFill="1" applyBorder="1" applyAlignment="1">
      <alignment horizontal="center" vertical="center" wrapText="1"/>
    </xf>
    <xf numFmtId="0" fontId="9" fillId="5" borderId="0"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52" xfId="0" applyFont="1" applyFill="1" applyBorder="1" applyAlignment="1">
      <alignment horizontal="center" vertical="center" wrapText="1"/>
    </xf>
    <xf numFmtId="0" fontId="14" fillId="5" borderId="50"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2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14" fillId="2" borderId="2" xfId="0" applyFont="1" applyFill="1" applyBorder="1" applyAlignment="1">
      <alignment horizontal="left" vertical="top"/>
    </xf>
    <xf numFmtId="0" fontId="14" fillId="2" borderId="3" xfId="0" applyFont="1" applyFill="1" applyBorder="1" applyAlignment="1">
      <alignment horizontal="left" vertical="top"/>
    </xf>
    <xf numFmtId="2" fontId="9" fillId="0" borderId="28" xfId="0" applyNumberFormat="1" applyFont="1" applyFill="1" applyBorder="1" applyAlignment="1">
      <alignment horizontal="center" vertical="center"/>
    </xf>
    <xf numFmtId="2" fontId="9" fillId="0" borderId="6" xfId="0" applyNumberFormat="1" applyFont="1" applyFill="1" applyBorder="1" applyAlignment="1">
      <alignment horizontal="center" vertical="center"/>
    </xf>
    <xf numFmtId="2" fontId="9" fillId="0" borderId="17" xfId="0" applyNumberFormat="1" applyFont="1" applyFill="1" applyBorder="1" applyAlignment="1">
      <alignment horizontal="center" vertical="center"/>
    </xf>
    <xf numFmtId="0" fontId="14" fillId="2" borderId="24" xfId="0" applyFont="1" applyFill="1" applyBorder="1" applyAlignment="1">
      <alignment horizontal="center" wrapText="1"/>
    </xf>
    <xf numFmtId="0" fontId="0" fillId="0" borderId="24" xfId="0" applyBorder="1" applyAlignment="1">
      <alignment wrapText="1"/>
    </xf>
    <xf numFmtId="0" fontId="0" fillId="0" borderId="25" xfId="0" applyBorder="1" applyAlignment="1">
      <alignment wrapText="1"/>
    </xf>
    <xf numFmtId="0" fontId="17" fillId="0" borderId="84" xfId="0" applyFont="1" applyFill="1" applyBorder="1" applyAlignment="1"/>
    <xf numFmtId="0" fontId="17" fillId="0" borderId="85" xfId="0" applyFont="1" applyFill="1" applyBorder="1" applyAlignment="1"/>
    <xf numFmtId="0" fontId="17" fillId="0" borderId="86" xfId="0" applyFont="1" applyFill="1" applyBorder="1" applyAlignment="1"/>
    <xf numFmtId="0" fontId="17" fillId="0" borderId="38" xfId="0" applyFont="1" applyFill="1" applyBorder="1" applyAlignment="1">
      <alignment horizontal="left" vertical="top" wrapText="1"/>
    </xf>
    <xf numFmtId="0" fontId="17" fillId="0" borderId="37" xfId="0" applyFont="1" applyFill="1" applyBorder="1" applyAlignment="1">
      <alignment horizontal="left" vertical="top" wrapText="1"/>
    </xf>
    <xf numFmtId="0" fontId="17" fillId="0" borderId="14" xfId="0" applyFont="1" applyFill="1" applyBorder="1" applyAlignment="1">
      <alignment horizontal="left" vertical="center"/>
    </xf>
    <xf numFmtId="0" fontId="17" fillId="0" borderId="15" xfId="0" applyFont="1" applyFill="1" applyBorder="1" applyAlignment="1">
      <alignment horizontal="left" vertical="center"/>
    </xf>
    <xf numFmtId="0" fontId="14" fillId="0" borderId="4" xfId="0" quotePrefix="1" applyFont="1" applyFill="1" applyBorder="1" applyAlignment="1">
      <alignment horizontal="left" vertical="center"/>
    </xf>
    <xf numFmtId="0" fontId="14" fillId="0" borderId="24" xfId="0" quotePrefix="1" applyFont="1" applyFill="1" applyBorder="1" applyAlignment="1">
      <alignment horizontal="left" vertical="center"/>
    </xf>
    <xf numFmtId="0" fontId="14" fillId="0" borderId="88" xfId="0" quotePrefix="1" applyFont="1" applyFill="1" applyBorder="1" applyAlignment="1">
      <alignment horizontal="left" vertical="center"/>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89" xfId="0" applyFont="1"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0" fillId="0" borderId="90" xfId="0" applyBorder="1" applyAlignment="1">
      <alignment horizontal="left" vertical="center"/>
    </xf>
    <xf numFmtId="0" fontId="14" fillId="0" borderId="87" xfId="0" applyFont="1" applyFill="1" applyBorder="1" applyAlignment="1">
      <alignment horizontal="center" vertical="center"/>
    </xf>
    <xf numFmtId="0" fontId="21" fillId="0" borderId="91" xfId="0" applyFont="1" applyBorder="1" applyAlignment="1">
      <alignment horizontal="center" vertical="center"/>
    </xf>
    <xf numFmtId="0" fontId="0" fillId="0" borderId="92" xfId="0" applyBorder="1" applyAlignment="1">
      <alignment horizontal="center" vertical="center"/>
    </xf>
    <xf numFmtId="0" fontId="14" fillId="5" borderId="56" xfId="0" applyFont="1" applyFill="1" applyBorder="1" applyAlignment="1">
      <alignment horizontal="center" vertical="center" wrapText="1"/>
    </xf>
    <xf numFmtId="0" fontId="22" fillId="5" borderId="4"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25" xfId="0" applyFont="1" applyFill="1" applyBorder="1" applyAlignment="1">
      <alignment horizontal="center" vertical="center"/>
    </xf>
    <xf numFmtId="0" fontId="23" fillId="5" borderId="17" xfId="0" applyFont="1" applyFill="1" applyBorder="1" applyAlignment="1">
      <alignment horizontal="center" vertical="center"/>
    </xf>
    <xf numFmtId="0" fontId="23" fillId="5" borderId="18" xfId="0" applyFont="1" applyFill="1" applyBorder="1" applyAlignment="1">
      <alignment horizontal="center" vertical="center"/>
    </xf>
    <xf numFmtId="0" fontId="23" fillId="5" borderId="19" xfId="0" applyFont="1" applyFill="1" applyBorder="1" applyAlignment="1">
      <alignment horizontal="center" vertical="center"/>
    </xf>
    <xf numFmtId="0" fontId="14" fillId="0" borderId="39" xfId="0" applyFont="1" applyFill="1" applyBorder="1" applyAlignment="1">
      <alignment horizontal="left" vertical="center" wrapText="1"/>
    </xf>
    <xf numFmtId="0" fontId="14" fillId="0" borderId="40" xfId="0" applyFont="1" applyFill="1" applyBorder="1" applyAlignment="1">
      <alignment horizontal="left" vertical="center" wrapText="1"/>
    </xf>
    <xf numFmtId="0" fontId="14" fillId="0" borderId="42" xfId="0" applyFont="1" applyFill="1" applyBorder="1" applyAlignment="1">
      <alignment horizontal="left" vertical="center" wrapText="1"/>
    </xf>
    <xf numFmtId="0" fontId="14" fillId="0" borderId="43" xfId="0" applyFont="1" applyFill="1" applyBorder="1" applyAlignment="1">
      <alignment horizontal="left" vertical="center" wrapText="1"/>
    </xf>
    <xf numFmtId="0" fontId="15" fillId="4" borderId="28" xfId="0" applyFont="1" applyFill="1" applyBorder="1" applyAlignment="1">
      <alignment horizontal="center" vertical="center"/>
    </xf>
    <xf numFmtId="0" fontId="15" fillId="4" borderId="30" xfId="0" applyFont="1" applyFill="1" applyBorder="1" applyAlignment="1">
      <alignment horizontal="center" vertical="center"/>
    </xf>
    <xf numFmtId="2" fontId="12" fillId="2" borderId="4" xfId="0" applyNumberFormat="1" applyFont="1" applyFill="1" applyBorder="1" applyAlignment="1">
      <alignment horizontal="center" vertical="center"/>
    </xf>
    <xf numFmtId="2" fontId="12" fillId="2" borderId="17" xfId="0" applyNumberFormat="1" applyFont="1" applyFill="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57" xfId="0" applyFont="1" applyBorder="1" applyAlignment="1">
      <alignment horizontal="center" vertical="center"/>
    </xf>
    <xf numFmtId="0" fontId="13" fillId="0" borderId="0" xfId="0" applyFont="1" applyFill="1" applyBorder="1" applyAlignment="1">
      <alignment horizontal="left" vertical="top"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0" fillId="0" borderId="5" xfId="0" applyBorder="1" applyAlignment="1">
      <alignment vertical="center" wrapText="1"/>
    </xf>
    <xf numFmtId="0" fontId="14" fillId="0" borderId="4" xfId="0" applyFont="1" applyFill="1" applyBorder="1" applyAlignment="1">
      <alignment vertical="center" wrapText="1"/>
    </xf>
    <xf numFmtId="0" fontId="14" fillId="0" borderId="54" xfId="0" applyFont="1" applyFill="1" applyBorder="1" applyAlignment="1">
      <alignment vertical="center" wrapText="1"/>
    </xf>
    <xf numFmtId="0" fontId="14" fillId="0" borderId="17" xfId="0" applyFont="1" applyFill="1" applyBorder="1" applyAlignment="1">
      <alignment vertical="center" wrapText="1"/>
    </xf>
    <xf numFmtId="0" fontId="14" fillId="0" borderId="55" xfId="0" applyFont="1" applyFill="1" applyBorder="1" applyAlignment="1">
      <alignment vertical="center" wrapText="1"/>
    </xf>
    <xf numFmtId="0" fontId="15" fillId="4" borderId="25" xfId="0" applyFont="1" applyFill="1" applyBorder="1" applyAlignment="1">
      <alignment horizontal="center" vertical="center"/>
    </xf>
    <xf numFmtId="0" fontId="15" fillId="4" borderId="19" xfId="0" applyFont="1" applyFill="1" applyBorder="1" applyAlignment="1">
      <alignment horizontal="center" vertical="center"/>
    </xf>
    <xf numFmtId="2" fontId="12" fillId="2" borderId="28" xfId="0" applyNumberFormat="1" applyFont="1" applyFill="1" applyBorder="1" applyAlignment="1">
      <alignment horizontal="center" vertical="center"/>
    </xf>
    <xf numFmtId="2" fontId="12" fillId="2" borderId="30" xfId="0" applyNumberFormat="1" applyFont="1" applyFill="1" applyBorder="1" applyAlignment="1">
      <alignment horizontal="center" vertical="center"/>
    </xf>
    <xf numFmtId="0" fontId="14" fillId="0" borderId="91" xfId="0" applyFont="1" applyFill="1" applyBorder="1" applyAlignment="1">
      <alignment horizontal="center" vertical="center"/>
    </xf>
    <xf numFmtId="0" fontId="7" fillId="4" borderId="49" xfId="0" applyFont="1" applyFill="1" applyBorder="1" applyAlignment="1">
      <alignment horizontal="center" vertical="center" wrapText="1"/>
    </xf>
    <xf numFmtId="2" fontId="9" fillId="0" borderId="29" xfId="0" applyNumberFormat="1" applyFont="1" applyFill="1" applyBorder="1" applyAlignment="1">
      <alignment horizontal="center" vertical="center"/>
    </xf>
    <xf numFmtId="2" fontId="9" fillId="0" borderId="30" xfId="0" applyNumberFormat="1" applyFont="1" applyFill="1" applyBorder="1" applyAlignment="1">
      <alignment horizontal="center" vertical="center"/>
    </xf>
    <xf numFmtId="0" fontId="22" fillId="5" borderId="24" xfId="0" applyFont="1" applyFill="1" applyBorder="1" applyAlignment="1">
      <alignment horizontal="center" vertical="center"/>
    </xf>
    <xf numFmtId="0" fontId="22" fillId="5" borderId="25" xfId="0" applyFont="1" applyFill="1" applyBorder="1" applyAlignment="1">
      <alignment horizontal="center" vertical="center"/>
    </xf>
    <xf numFmtId="0" fontId="22" fillId="5" borderId="17" xfId="0" applyFont="1" applyFill="1" applyBorder="1" applyAlignment="1">
      <alignment horizontal="center" vertical="center"/>
    </xf>
    <xf numFmtId="0" fontId="22" fillId="5" borderId="18" xfId="0" applyFont="1" applyFill="1" applyBorder="1" applyAlignment="1">
      <alignment horizontal="center" vertical="center"/>
    </xf>
    <xf numFmtId="0" fontId="22" fillId="5" borderId="19" xfId="0" applyFont="1" applyFill="1" applyBorder="1" applyAlignment="1">
      <alignment horizontal="center" vertical="center"/>
    </xf>
    <xf numFmtId="0" fontId="14" fillId="2" borderId="24" xfId="0" applyFont="1" applyFill="1" applyBorder="1" applyAlignment="1">
      <alignment horizontal="left" vertical="top"/>
    </xf>
    <xf numFmtId="0" fontId="17" fillId="0" borderId="7" xfId="0" applyFont="1" applyFill="1" applyBorder="1" applyAlignment="1">
      <alignment horizontal="left" vertical="center"/>
    </xf>
    <xf numFmtId="0" fontId="17" fillId="0" borderId="8" xfId="0" applyFont="1" applyFill="1" applyBorder="1" applyAlignment="1">
      <alignment horizontal="left" vertical="center"/>
    </xf>
    <xf numFmtId="0" fontId="17" fillId="0" borderId="10" xfId="0" applyFont="1" applyFill="1" applyBorder="1" applyAlignment="1">
      <alignment horizontal="left" vertical="center" wrapText="1"/>
    </xf>
    <xf numFmtId="0" fontId="17" fillId="0" borderId="11" xfId="0" applyFont="1" applyFill="1" applyBorder="1" applyAlignment="1">
      <alignment horizontal="left" vertical="center" wrapText="1"/>
    </xf>
    <xf numFmtId="0" fontId="17" fillId="0" borderId="13" xfId="0" applyFont="1" applyFill="1" applyBorder="1" applyAlignment="1">
      <alignment horizontal="left" vertical="top"/>
    </xf>
    <xf numFmtId="0" fontId="17" fillId="0" borderId="33" xfId="0" applyFont="1" applyFill="1" applyBorder="1" applyAlignment="1">
      <alignment horizontal="left" vertical="top"/>
    </xf>
    <xf numFmtId="0" fontId="17" fillId="0" borderId="77" xfId="0" applyFont="1" applyFill="1" applyBorder="1" applyAlignment="1">
      <alignment horizontal="left" vertical="top"/>
    </xf>
    <xf numFmtId="0" fontId="14" fillId="0" borderId="6" xfId="0" quotePrefix="1" applyFont="1" applyFill="1" applyBorder="1" applyAlignment="1">
      <alignment horizontal="left" vertical="center"/>
    </xf>
    <xf numFmtId="0" fontId="14" fillId="0" borderId="0" xfId="0" quotePrefix="1" applyFont="1" applyFill="1" applyBorder="1" applyAlignment="1">
      <alignment horizontal="left" vertical="center"/>
    </xf>
    <xf numFmtId="0" fontId="14" fillId="0" borderId="89" xfId="0" quotePrefix="1" applyFont="1" applyFill="1" applyBorder="1" applyAlignment="1">
      <alignment horizontal="left" vertical="center"/>
    </xf>
    <xf numFmtId="0" fontId="6" fillId="0" borderId="1" xfId="0" applyFont="1" applyBorder="1" applyAlignment="1">
      <alignment horizontal="center" vertical="center"/>
    </xf>
    <xf numFmtId="0" fontId="0" fillId="0" borderId="3" xfId="0" applyBorder="1" applyAlignment="1">
      <alignment vertical="center" wrapText="1"/>
    </xf>
  </cellXfs>
  <cellStyles count="4">
    <cellStyle name="40% - Accent1 2" xfId="2"/>
    <cellStyle name="40% - Accent6 2" xfId="1"/>
    <cellStyle name="Normal" xfId="0" builtinId="0"/>
    <cellStyle name="Normal 2" xfId="3"/>
  </cellStyles>
  <dxfs count="70">
    <dxf>
      <font>
        <color theme="1"/>
      </font>
      <fill>
        <patternFill>
          <bgColor theme="0" tint="-0.14996795556505021"/>
        </patternFill>
      </fill>
    </dxf>
    <dxf>
      <font>
        <color auto="1"/>
      </font>
      <fill>
        <patternFill>
          <bgColor theme="0"/>
        </patternFill>
      </fill>
    </dxf>
    <dxf>
      <fill>
        <patternFill>
          <bgColor rgb="FF00B050"/>
        </patternFill>
      </fill>
    </dxf>
    <dxf>
      <fill>
        <patternFill>
          <bgColor rgb="FFC6EFCE"/>
        </patternFill>
      </fill>
    </dxf>
    <dxf>
      <fill>
        <patternFill>
          <bgColor rgb="FFFFC7CE"/>
        </patternFill>
      </fill>
    </dxf>
    <dxf>
      <fill>
        <patternFill>
          <bgColor rgb="FFFFFF99"/>
        </patternFill>
      </fill>
    </dxf>
    <dxf>
      <fill>
        <patternFill>
          <bgColor rgb="FFFF3B52"/>
        </patternFill>
      </fill>
    </dxf>
    <dxf>
      <font>
        <color rgb="FF006100"/>
      </font>
      <fill>
        <patternFill>
          <bgColor rgb="FFC6EFCE"/>
        </patternFill>
      </fill>
    </dxf>
    <dxf>
      <font>
        <color auto="1"/>
      </font>
      <fill>
        <patternFill>
          <bgColor rgb="FFFF3B52"/>
        </patternFill>
      </fill>
    </dxf>
    <dxf>
      <font>
        <color auto="1"/>
      </font>
      <fill>
        <patternFill>
          <bgColor rgb="FFFFC7CE"/>
        </patternFill>
      </fill>
    </dxf>
    <dxf>
      <font>
        <color auto="1"/>
      </font>
      <fill>
        <patternFill>
          <bgColor rgb="FFFFFF99"/>
        </patternFill>
      </fill>
    </dxf>
    <dxf>
      <font>
        <color auto="1"/>
      </font>
      <fill>
        <patternFill>
          <bgColor rgb="FFC6EFCE"/>
        </patternFill>
      </fill>
    </dxf>
    <dxf>
      <font>
        <color auto="1"/>
      </font>
      <fill>
        <patternFill>
          <bgColor rgb="FF00B050"/>
        </patternFill>
      </fill>
    </dxf>
    <dxf>
      <fill>
        <patternFill>
          <bgColor theme="0"/>
        </patternFill>
      </fill>
    </dxf>
    <dxf>
      <font>
        <color theme="1"/>
      </font>
      <fill>
        <patternFill>
          <bgColor theme="0" tint="-0.14996795556505021"/>
        </patternFill>
      </fill>
    </dxf>
    <dxf>
      <font>
        <color auto="1"/>
      </font>
      <fill>
        <patternFill>
          <bgColor theme="0"/>
        </patternFill>
      </fill>
    </dxf>
    <dxf>
      <fill>
        <patternFill>
          <bgColor rgb="FF00B050"/>
        </patternFill>
      </fill>
    </dxf>
    <dxf>
      <fill>
        <patternFill>
          <bgColor rgb="FFC6EFCE"/>
        </patternFill>
      </fill>
    </dxf>
    <dxf>
      <fill>
        <patternFill>
          <bgColor rgb="FFFFC7CE"/>
        </patternFill>
      </fill>
    </dxf>
    <dxf>
      <fill>
        <patternFill>
          <bgColor rgb="FFFFFF99"/>
        </patternFill>
      </fill>
    </dxf>
    <dxf>
      <fill>
        <patternFill>
          <bgColor rgb="FFFF3B52"/>
        </patternFill>
      </fill>
    </dxf>
    <dxf>
      <font>
        <color rgb="FF006100"/>
      </font>
      <fill>
        <patternFill>
          <bgColor rgb="FFC6EFCE"/>
        </patternFill>
      </fill>
    </dxf>
    <dxf>
      <font>
        <color auto="1"/>
      </font>
      <fill>
        <patternFill>
          <bgColor rgb="FFFF3B52"/>
        </patternFill>
      </fill>
    </dxf>
    <dxf>
      <font>
        <color auto="1"/>
      </font>
      <fill>
        <patternFill>
          <bgColor rgb="FFFFC7CE"/>
        </patternFill>
      </fill>
    </dxf>
    <dxf>
      <font>
        <color auto="1"/>
      </font>
      <fill>
        <patternFill>
          <bgColor rgb="FFFFFF99"/>
        </patternFill>
      </fill>
    </dxf>
    <dxf>
      <font>
        <color auto="1"/>
      </font>
      <fill>
        <patternFill>
          <bgColor rgb="FFC6EFCE"/>
        </patternFill>
      </fill>
    </dxf>
    <dxf>
      <font>
        <color auto="1"/>
      </font>
      <fill>
        <patternFill>
          <bgColor rgb="FF00B050"/>
        </patternFill>
      </fill>
    </dxf>
    <dxf>
      <fill>
        <patternFill>
          <bgColor theme="0"/>
        </patternFill>
      </fill>
    </dxf>
    <dxf>
      <font>
        <color theme="1"/>
      </font>
      <fill>
        <patternFill>
          <bgColor theme="0" tint="-0.14996795556505021"/>
        </patternFill>
      </fill>
    </dxf>
    <dxf>
      <font>
        <color auto="1"/>
      </font>
      <fill>
        <patternFill>
          <bgColor theme="0"/>
        </patternFill>
      </fill>
    </dxf>
    <dxf>
      <fill>
        <patternFill>
          <bgColor rgb="FF00B050"/>
        </patternFill>
      </fill>
    </dxf>
    <dxf>
      <fill>
        <patternFill>
          <bgColor rgb="FFC6EFCE"/>
        </patternFill>
      </fill>
    </dxf>
    <dxf>
      <fill>
        <patternFill>
          <bgColor rgb="FFFFC7CE"/>
        </patternFill>
      </fill>
    </dxf>
    <dxf>
      <fill>
        <patternFill>
          <bgColor rgb="FFFFFF99"/>
        </patternFill>
      </fill>
    </dxf>
    <dxf>
      <fill>
        <patternFill>
          <bgColor rgb="FFFF3B52"/>
        </patternFill>
      </fill>
    </dxf>
    <dxf>
      <font>
        <color rgb="FF006100"/>
      </font>
      <fill>
        <patternFill>
          <bgColor rgb="FFC6EFCE"/>
        </patternFill>
      </fill>
    </dxf>
    <dxf>
      <font>
        <color auto="1"/>
      </font>
      <fill>
        <patternFill>
          <bgColor rgb="FFFF3B52"/>
        </patternFill>
      </fill>
    </dxf>
    <dxf>
      <font>
        <color auto="1"/>
      </font>
      <fill>
        <patternFill>
          <bgColor rgb="FFFFC7CE"/>
        </patternFill>
      </fill>
    </dxf>
    <dxf>
      <font>
        <color auto="1"/>
      </font>
      <fill>
        <patternFill>
          <bgColor rgb="FFFFFF99"/>
        </patternFill>
      </fill>
    </dxf>
    <dxf>
      <font>
        <color auto="1"/>
      </font>
      <fill>
        <patternFill>
          <bgColor rgb="FFC6EFCE"/>
        </patternFill>
      </fill>
    </dxf>
    <dxf>
      <font>
        <color auto="1"/>
      </font>
      <fill>
        <patternFill>
          <bgColor rgb="FF00B050"/>
        </patternFill>
      </fill>
    </dxf>
    <dxf>
      <fill>
        <patternFill>
          <bgColor theme="0"/>
        </patternFill>
      </fill>
    </dxf>
    <dxf>
      <font>
        <color theme="1"/>
      </font>
      <fill>
        <patternFill>
          <bgColor theme="0" tint="-0.14996795556505021"/>
        </patternFill>
      </fill>
    </dxf>
    <dxf>
      <font>
        <color auto="1"/>
      </font>
      <fill>
        <patternFill>
          <bgColor theme="0"/>
        </patternFill>
      </fill>
    </dxf>
    <dxf>
      <fill>
        <patternFill>
          <bgColor rgb="FF00B050"/>
        </patternFill>
      </fill>
    </dxf>
    <dxf>
      <fill>
        <patternFill>
          <bgColor rgb="FFC6EFCE"/>
        </patternFill>
      </fill>
    </dxf>
    <dxf>
      <fill>
        <patternFill>
          <bgColor rgb="FFFFC7CE"/>
        </patternFill>
      </fill>
    </dxf>
    <dxf>
      <fill>
        <patternFill>
          <bgColor rgb="FFFFFF99"/>
        </patternFill>
      </fill>
    </dxf>
    <dxf>
      <fill>
        <patternFill>
          <bgColor rgb="FFFF3B52"/>
        </patternFill>
      </fill>
    </dxf>
    <dxf>
      <font>
        <color rgb="FF006100"/>
      </font>
      <fill>
        <patternFill>
          <bgColor rgb="FFC6EFCE"/>
        </patternFill>
      </fill>
    </dxf>
    <dxf>
      <font>
        <color auto="1"/>
      </font>
      <fill>
        <patternFill>
          <bgColor rgb="FFFF3B52"/>
        </patternFill>
      </fill>
    </dxf>
    <dxf>
      <font>
        <color auto="1"/>
      </font>
      <fill>
        <patternFill>
          <bgColor rgb="FFFFC7CE"/>
        </patternFill>
      </fill>
    </dxf>
    <dxf>
      <font>
        <color auto="1"/>
      </font>
      <fill>
        <patternFill>
          <bgColor rgb="FFFFFF99"/>
        </patternFill>
      </fill>
    </dxf>
    <dxf>
      <font>
        <color auto="1"/>
      </font>
      <fill>
        <patternFill>
          <bgColor rgb="FFC6EFCE"/>
        </patternFill>
      </fill>
    </dxf>
    <dxf>
      <font>
        <color auto="1"/>
      </font>
      <fill>
        <patternFill>
          <bgColor rgb="FF00B050"/>
        </patternFill>
      </fill>
    </dxf>
    <dxf>
      <fill>
        <patternFill>
          <bgColor theme="0"/>
        </patternFill>
      </fill>
    </dxf>
    <dxf>
      <font>
        <color theme="1"/>
      </font>
      <fill>
        <patternFill>
          <bgColor theme="0" tint="-0.14996795556505021"/>
        </patternFill>
      </fill>
    </dxf>
    <dxf>
      <font>
        <color auto="1"/>
      </font>
      <fill>
        <patternFill>
          <bgColor theme="0"/>
        </patternFill>
      </fill>
    </dxf>
    <dxf>
      <fill>
        <patternFill>
          <bgColor rgb="FF00B050"/>
        </patternFill>
      </fill>
    </dxf>
    <dxf>
      <fill>
        <patternFill>
          <bgColor rgb="FFC6EFCE"/>
        </patternFill>
      </fill>
    </dxf>
    <dxf>
      <fill>
        <patternFill>
          <bgColor rgb="FFFFC7CE"/>
        </patternFill>
      </fill>
    </dxf>
    <dxf>
      <fill>
        <patternFill>
          <bgColor rgb="FFFFFF99"/>
        </patternFill>
      </fill>
    </dxf>
    <dxf>
      <fill>
        <patternFill>
          <bgColor rgb="FFFF3B52"/>
        </patternFill>
      </fill>
    </dxf>
    <dxf>
      <font>
        <color rgb="FF006100"/>
      </font>
      <fill>
        <patternFill>
          <bgColor rgb="FFC6EFCE"/>
        </patternFill>
      </fill>
    </dxf>
    <dxf>
      <font>
        <color auto="1"/>
      </font>
      <fill>
        <patternFill>
          <bgColor rgb="FFFF3B52"/>
        </patternFill>
      </fill>
    </dxf>
    <dxf>
      <font>
        <color auto="1"/>
      </font>
      <fill>
        <patternFill>
          <bgColor rgb="FFFFC7CE"/>
        </patternFill>
      </fill>
    </dxf>
    <dxf>
      <font>
        <color auto="1"/>
      </font>
      <fill>
        <patternFill>
          <bgColor rgb="FFFFFF99"/>
        </patternFill>
      </fill>
    </dxf>
    <dxf>
      <font>
        <color auto="1"/>
      </font>
      <fill>
        <patternFill>
          <bgColor rgb="FFC6EFCE"/>
        </patternFill>
      </fill>
    </dxf>
    <dxf>
      <font>
        <color auto="1"/>
      </font>
      <fill>
        <patternFill>
          <bgColor rgb="FF00B050"/>
        </patternFill>
      </fill>
    </dxf>
    <dxf>
      <fill>
        <patternFill>
          <bgColor theme="0"/>
        </patternFill>
      </fill>
    </dxf>
  </dxfs>
  <tableStyles count="0" defaultTableStyle="TableStyleMedium2" defaultPivotStyle="PivotStyleLight16"/>
  <colors>
    <mruColors>
      <color rgb="FF73A6F1"/>
      <color rgb="FFFFC7CE"/>
      <color rgb="FFBAD3F8"/>
      <color rgb="FFFF3B52"/>
      <color rgb="FFFFFF99"/>
      <color rgb="FFC6EFCE"/>
      <color rgb="FF00B050"/>
      <color rgb="FFFBF874"/>
      <color rgb="FF65D7FF"/>
      <color rgb="FFF7F7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https://infohub.nyced.org/docs/default-source/doe-employees-only/advance-frequently-asked-questions.pdf" TargetMode="External"/><Relationship Id="rId2" Type="http://schemas.openxmlformats.org/officeDocument/2006/relationships/image" Target="../media/image2.tmp"/><Relationship Id="rId1" Type="http://schemas.openxmlformats.org/officeDocument/2006/relationships/image" Target="../media/image1.tmp"/><Relationship Id="rId5" Type="http://schemas.openxmlformats.org/officeDocument/2006/relationships/hyperlink" Target="mailto:AdvanceSupport@schools.nyc.gov?subject=Help%20with%20the%20Intranet%20MOTP%20Score%20Tracker" TargetMode="External"/><Relationship Id="rId4" Type="http://schemas.openxmlformats.org/officeDocument/2006/relationships/hyperlink" Target="http://intranet.nycboe.net/NR/rdonlyres/716176E4-3A35-4C58-9842-D8D0057432D4/0/AdvanceFAQs_FINAL_92414.pdf"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3.tmp"/></Relationships>
</file>

<file path=xl/drawings/_rels/drawing5.xml.rels><?xml version="1.0" encoding="UTF-8" standalone="yes"?>
<Relationships xmlns="http://schemas.openxmlformats.org/package/2006/relationships"><Relationship Id="rId1" Type="http://schemas.openxmlformats.org/officeDocument/2006/relationships/image" Target="../media/image3.tmp"/></Relationships>
</file>

<file path=xl/drawings/_rels/drawing6.xml.rels><?xml version="1.0" encoding="UTF-8" standalone="yes"?>
<Relationships xmlns="http://schemas.openxmlformats.org/package/2006/relationships"><Relationship Id="rId1" Type="http://schemas.openxmlformats.org/officeDocument/2006/relationships/image" Target="../media/image3.tmp"/></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576568</xdr:colOff>
      <xdr:row>2</xdr:row>
      <xdr:rowOff>28575</xdr:rowOff>
    </xdr:to>
    <xdr:pic>
      <xdr:nvPicPr>
        <xdr:cNvPr id="3" name="Picture 2"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795768" cy="409575"/>
        </a:xfrm>
        <a:prstGeom prst="rect">
          <a:avLst/>
        </a:prstGeom>
      </xdr:spPr>
    </xdr:pic>
    <xdr:clientData/>
  </xdr:twoCellAnchor>
  <xdr:twoCellAnchor>
    <xdr:from>
      <xdr:col>0</xdr:col>
      <xdr:colOff>0</xdr:colOff>
      <xdr:row>2</xdr:row>
      <xdr:rowOff>76200</xdr:rowOff>
    </xdr:from>
    <xdr:to>
      <xdr:col>10</xdr:col>
      <xdr:colOff>180975</xdr:colOff>
      <xdr:row>4</xdr:row>
      <xdr:rowOff>123825</xdr:rowOff>
    </xdr:to>
    <xdr:sp macro="" textlink="">
      <xdr:nvSpPr>
        <xdr:cNvPr id="5" name="TextBox 4"/>
        <xdr:cNvSpPr txBox="1"/>
      </xdr:nvSpPr>
      <xdr:spPr>
        <a:xfrm>
          <a:off x="0" y="457200"/>
          <a:ext cx="6753225" cy="4286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1" i="0" u="none" strike="noStrike" kern="0" cap="none" spc="0" normalizeH="0" baseline="0" noProof="0">
              <a:ln>
                <a:noFill/>
              </a:ln>
              <a:solidFill>
                <a:srgbClr val="0070C0"/>
              </a:solidFill>
              <a:effectLst/>
              <a:uLnTx/>
              <a:uFillTx/>
              <a:latin typeface="Arial" panose="020B0604020202020204" pitchFamily="34" charset="0"/>
              <a:ea typeface="+mn-ea"/>
              <a:cs typeface="Arial" panose="020B0604020202020204" pitchFamily="34" charset="0"/>
            </a:rPr>
            <a:t>MEASURES OF TEACHER PRACTICE (MOTP) SCORE TRACKER (2019-20)</a:t>
          </a:r>
        </a:p>
      </xdr:txBody>
    </xdr:sp>
    <xdr:clientData/>
  </xdr:twoCellAnchor>
  <xdr:twoCellAnchor editAs="oneCell">
    <xdr:from>
      <xdr:col>0</xdr:col>
      <xdr:colOff>0</xdr:colOff>
      <xdr:row>3</xdr:row>
      <xdr:rowOff>88198</xdr:rowOff>
    </xdr:from>
    <xdr:to>
      <xdr:col>10</xdr:col>
      <xdr:colOff>276225</xdr:colOff>
      <xdr:row>5</xdr:row>
      <xdr:rowOff>52247</xdr:rowOff>
    </xdr:to>
    <xdr:pic>
      <xdr:nvPicPr>
        <xdr:cNvPr id="6" name="Picture 5" descr="Screen Clippi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659698"/>
          <a:ext cx="6848475" cy="345049"/>
        </a:xfrm>
        <a:prstGeom prst="rect">
          <a:avLst/>
        </a:prstGeom>
      </xdr:spPr>
    </xdr:pic>
    <xdr:clientData/>
  </xdr:twoCellAnchor>
  <xdr:twoCellAnchor>
    <xdr:from>
      <xdr:col>0</xdr:col>
      <xdr:colOff>47624</xdr:colOff>
      <xdr:row>4</xdr:row>
      <xdr:rowOff>180975</xdr:rowOff>
    </xdr:from>
    <xdr:to>
      <xdr:col>7</xdr:col>
      <xdr:colOff>323850</xdr:colOff>
      <xdr:row>8</xdr:row>
      <xdr:rowOff>76200</xdr:rowOff>
    </xdr:to>
    <xdr:sp macro="" textlink="">
      <xdr:nvSpPr>
        <xdr:cNvPr id="11" name="AssistText"/>
        <xdr:cNvSpPr txBox="1"/>
      </xdr:nvSpPr>
      <xdr:spPr>
        <a:xfrm>
          <a:off x="47624" y="942975"/>
          <a:ext cx="4876801" cy="657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assistance using this tool...</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sym typeface="Wingdings"/>
            </a:rPr>
            <a:t> </a:t>
          </a: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sym typeface="Wingdings"/>
            </a:rPr>
            <a:t>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sym typeface="Wingdings"/>
            </a:rPr>
            <a:t>P</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lease read this instructions page.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sym typeface="Wingdings"/>
            </a:rPr>
            <a:t>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sym typeface="Wingdings"/>
            </a:rPr>
            <a:t>For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further questions, email </a:t>
          </a:r>
          <a:r>
            <a:rPr kumimoji="0" lang="en-US" sz="1000" b="0" i="0" u="sng" strike="noStrike" kern="0" cap="none" spc="0" normalizeH="0" baseline="0" noProof="0">
              <a:ln>
                <a:noFill/>
              </a:ln>
              <a:solidFill>
                <a:srgbClr val="2A79FA"/>
              </a:solidFill>
              <a:effectLst/>
              <a:uLnTx/>
              <a:uFillTx/>
              <a:latin typeface="Arial" panose="020B0604020202020204" pitchFamily="34" charset="0"/>
              <a:ea typeface="+mn-ea"/>
              <a:cs typeface="Arial" panose="020B0604020202020204" pitchFamily="34" charset="0"/>
            </a:rPr>
            <a:t>AdvanceSupport@schools.nyc.gov</a:t>
          </a:r>
          <a:r>
            <a:rPr kumimoji="0" lang="en-US" sz="1000" b="0" i="0" u="none" strike="noStrike" kern="0" cap="none" spc="0" normalizeH="0" baseline="0" noProof="0">
              <a:ln>
                <a:noFill/>
              </a:ln>
              <a:solidFill>
                <a:srgbClr val="1F497D"/>
              </a:solidFill>
              <a:effectLst/>
              <a:uLnTx/>
              <a:uFillTx/>
              <a:latin typeface="Arial" panose="020B0604020202020204" pitchFamily="34" charset="0"/>
              <a:ea typeface="+mn-ea"/>
              <a:cs typeface="Arial" panose="020B0604020202020204" pitchFamily="34" charset="0"/>
            </a:rPr>
            <a:t>.</a:t>
          </a:r>
        </a:p>
      </xdr:txBody>
    </xdr:sp>
    <xdr:clientData/>
  </xdr:twoCellAnchor>
  <xdr:twoCellAnchor>
    <xdr:from>
      <xdr:col>0</xdr:col>
      <xdr:colOff>1</xdr:colOff>
      <xdr:row>8</xdr:row>
      <xdr:rowOff>123825</xdr:rowOff>
    </xdr:from>
    <xdr:to>
      <xdr:col>10</xdr:col>
      <xdr:colOff>504826</xdr:colOff>
      <xdr:row>17</xdr:row>
      <xdr:rowOff>0</xdr:rowOff>
    </xdr:to>
    <xdr:grpSp>
      <xdr:nvGrpSpPr>
        <xdr:cNvPr id="12" name="Group 11"/>
        <xdr:cNvGrpSpPr/>
      </xdr:nvGrpSpPr>
      <xdr:grpSpPr>
        <a:xfrm>
          <a:off x="1" y="1647825"/>
          <a:ext cx="6600825" cy="1590675"/>
          <a:chOff x="-8584" y="1867535"/>
          <a:chExt cx="6378927" cy="1802765"/>
        </a:xfrm>
      </xdr:grpSpPr>
      <xdr:sp macro="" textlink="">
        <xdr:nvSpPr>
          <xdr:cNvPr id="13" name="Back&amp;PurposeText">
            <a:hlinkClick xmlns:r="http://schemas.openxmlformats.org/officeDocument/2006/relationships" r:id="rId3"/>
          </xdr:cNvPr>
          <xdr:cNvSpPr txBox="1"/>
        </xdr:nvSpPr>
        <xdr:spPr>
          <a:xfrm>
            <a:off x="-8584" y="2169160"/>
            <a:ext cx="6378927" cy="15011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The Measures of Teacher Practice (MOTP) Score Tracker is intended to help school leaders and teachers calculate MOTP scores and track teacher progress over the year. </a:t>
            </a:r>
            <a:r>
              <a:rPr kumimoji="0" lang="en-US" sz="10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is a version of the Score Tracker for Option 1, Option 2, Option 3, Option 4, and Option 5 teachers (see each tab near the bottom of this screen). </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Each uses the approved scoring formulas for SY 2019-20.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For guidance on how the MOTP Rating is calculated, please consult the </a:t>
            </a:r>
            <a:r>
              <a:rPr kumimoji="0" lang="en-US" sz="1000" b="0" i="1" u="sng" strike="noStrike" kern="0" cap="none" spc="0" normalizeH="0" baseline="0" noProof="0">
                <a:ln>
                  <a:noFill/>
                </a:ln>
                <a:solidFill>
                  <a:srgbClr val="2A79FA"/>
                </a:solidFill>
                <a:effectLst/>
                <a:uLnTx/>
                <a:uFillTx/>
                <a:latin typeface="Arial" panose="020B0604020202020204" pitchFamily="34" charset="0"/>
                <a:ea typeface="+mn-ea"/>
                <a:cs typeface="Arial" panose="020B0604020202020204" pitchFamily="34" charset="0"/>
              </a:rPr>
              <a:t>Advance</a:t>
            </a:r>
            <a:r>
              <a:rPr kumimoji="0" lang="en-US" sz="1000" b="0" i="0" u="sng" strike="noStrike" kern="0" cap="none" spc="0" normalizeH="0" baseline="0" noProof="0">
                <a:ln>
                  <a:noFill/>
                </a:ln>
                <a:solidFill>
                  <a:srgbClr val="2A79FA"/>
                </a:solidFill>
                <a:effectLst/>
                <a:uLnTx/>
                <a:uFillTx/>
                <a:latin typeface="Arial" panose="020B0604020202020204" pitchFamily="34" charset="0"/>
                <a:ea typeface="+mn-ea"/>
                <a:cs typeface="Arial" panose="020B0604020202020204" pitchFamily="34" charset="0"/>
              </a:rPr>
              <a:t> Frequently Asked Questions</a:t>
            </a:r>
            <a:r>
              <a:rPr kumimoji="0" lang="en-US"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xdr:txBody>
      </xdr:sp>
      <xdr:sp macro="" textlink="">
        <xdr:nvSpPr>
          <xdr:cNvPr id="14" name="Back&amp;PurposeTitle"/>
          <xdr:cNvSpPr txBox="1"/>
        </xdr:nvSpPr>
        <xdr:spPr>
          <a:xfrm>
            <a:off x="0" y="1867535"/>
            <a:ext cx="2378147" cy="294639"/>
          </a:xfrm>
          <a:prstGeom prst="rect">
            <a:avLst/>
          </a:prstGeom>
          <a:solidFill>
            <a:srgbClr val="73A6F1"/>
          </a:solidFill>
          <a:ln w="19050"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Background and Purpose:</a:t>
            </a:r>
          </a:p>
        </xdr:txBody>
      </xdr:sp>
    </xdr:grpSp>
    <xdr:clientData/>
  </xdr:twoCellAnchor>
  <xdr:twoCellAnchor>
    <xdr:from>
      <xdr:col>0</xdr:col>
      <xdr:colOff>0</xdr:colOff>
      <xdr:row>17</xdr:row>
      <xdr:rowOff>57150</xdr:rowOff>
    </xdr:from>
    <xdr:to>
      <xdr:col>4</xdr:col>
      <xdr:colOff>304800</xdr:colOff>
      <xdr:row>18</xdr:row>
      <xdr:rowOff>145675</xdr:rowOff>
    </xdr:to>
    <xdr:sp macro="" textlink="">
      <xdr:nvSpPr>
        <xdr:cNvPr id="15" name="Back&amp;PurposeTitle"/>
        <xdr:cNvSpPr txBox="1"/>
      </xdr:nvSpPr>
      <xdr:spPr>
        <a:xfrm>
          <a:off x="0" y="3295650"/>
          <a:ext cx="2743200" cy="279025"/>
        </a:xfrm>
        <a:prstGeom prst="rect">
          <a:avLst/>
        </a:prstGeom>
        <a:solidFill>
          <a:srgbClr val="73A6F1"/>
        </a:solidFill>
        <a:ln w="19050"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sysClr val="window" lastClr="FFFFFF"/>
              </a:solidFill>
              <a:effectLst/>
              <a:uLnTx/>
              <a:uFillTx/>
              <a:latin typeface="Arial" panose="020B0604020202020204" pitchFamily="34" charset="0"/>
              <a:ea typeface="+mn-ea"/>
              <a:cs typeface="Arial" panose="020B0604020202020204" pitchFamily="34" charset="0"/>
            </a:rPr>
            <a:t>How to Use the MOTP Score Tracker :</a:t>
          </a:r>
        </a:p>
      </xdr:txBody>
    </xdr:sp>
    <xdr:clientData/>
  </xdr:twoCellAnchor>
  <xdr:twoCellAnchor>
    <xdr:from>
      <xdr:col>0</xdr:col>
      <xdr:colOff>0</xdr:colOff>
      <xdr:row>15</xdr:row>
      <xdr:rowOff>102069</xdr:rowOff>
    </xdr:from>
    <xdr:to>
      <xdr:col>10</xdr:col>
      <xdr:colOff>495300</xdr:colOff>
      <xdr:row>26</xdr:row>
      <xdr:rowOff>47624</xdr:rowOff>
    </xdr:to>
    <xdr:grpSp>
      <xdr:nvGrpSpPr>
        <xdr:cNvPr id="16" name="Group 15"/>
        <xdr:cNvGrpSpPr/>
      </xdr:nvGrpSpPr>
      <xdr:grpSpPr>
        <a:xfrm>
          <a:off x="0" y="2959569"/>
          <a:ext cx="6591300" cy="2041055"/>
          <a:chOff x="79412" y="8353652"/>
          <a:chExt cx="6435688" cy="3592628"/>
        </a:xfrm>
      </xdr:grpSpPr>
      <xdr:grpSp>
        <xdr:nvGrpSpPr>
          <xdr:cNvPr id="17" name="Group 16"/>
          <xdr:cNvGrpSpPr/>
        </xdr:nvGrpSpPr>
        <xdr:grpSpPr>
          <a:xfrm>
            <a:off x="79412" y="9565553"/>
            <a:ext cx="6435688" cy="2380727"/>
            <a:chOff x="79412" y="9556028"/>
            <a:chExt cx="6435688" cy="2380727"/>
          </a:xfrm>
        </xdr:grpSpPr>
        <xdr:cxnSp macro="">
          <xdr:nvCxnSpPr>
            <xdr:cNvPr id="19" name="Step1Connector"/>
            <xdr:cNvCxnSpPr/>
          </xdr:nvCxnSpPr>
          <xdr:spPr>
            <a:xfrm>
              <a:off x="1028193" y="10149004"/>
              <a:ext cx="405571" cy="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sp macro="" textlink="">
          <xdr:nvSpPr>
            <xdr:cNvPr id="20" name="Step1Text"/>
            <xdr:cNvSpPr txBox="1"/>
          </xdr:nvSpPr>
          <xdr:spPr>
            <a:xfrm>
              <a:off x="1267672" y="9567446"/>
              <a:ext cx="5247428" cy="2369309"/>
            </a:xfrm>
            <a:prstGeom prst="rect">
              <a:avLst/>
            </a:prstGeom>
            <a:solidFill>
              <a:schemeClr val="lt1"/>
            </a:solidFill>
            <a:ln w="158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u="none" baseline="0">
                  <a:solidFill>
                    <a:sysClr val="windowText" lastClr="000000"/>
                  </a:solidFill>
                  <a:effectLst/>
                  <a:latin typeface="Arial" panose="020B0604020202020204" pitchFamily="34" charset="0"/>
                  <a:ea typeface="+mn-ea"/>
                  <a:cs typeface="Arial" panose="020B0604020202020204" pitchFamily="34" charset="0"/>
                </a:rPr>
                <a:t>Enter component ratings for each observation into the observation column (1</a:t>
              </a:r>
              <a:r>
                <a:rPr lang="en-US" sz="1000" b="0" baseline="0">
                  <a:solidFill>
                    <a:sysClr val="windowText" lastClr="000000"/>
                  </a:solidFill>
                  <a:effectLst/>
                  <a:latin typeface="Arial" panose="020B0604020202020204" pitchFamily="34" charset="0"/>
                  <a:ea typeface="+mn-ea"/>
                  <a:cs typeface="Arial" panose="020B0604020202020204" pitchFamily="34" charset="0"/>
                </a:rPr>
                <a:t> = Ineffective, 2 = Developing, 3 = Effective, 4 = Highly Effective). If a component was not rated during the observation, the box will be left blank.</a:t>
              </a:r>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effectLst/>
                  <a:latin typeface="Arial" panose="020B0604020202020204" pitchFamily="34" charset="0"/>
                  <a:ea typeface="+mn-ea"/>
                  <a:cs typeface="Arial" panose="020B0604020202020204" pitchFamily="34" charset="0"/>
                </a:rPr>
                <a:t>Note: Components 1a, 1e, and 4e are rateable twice on the Evaluator Form for a given observation (once each in the "Observation" section and once each in the </a:t>
              </a:r>
              <a:r>
                <a:rPr lang="en-US" sz="1000" b="0" baseline="0">
                  <a:solidFill>
                    <a:sysClr val="windowText" lastClr="000000"/>
                  </a:solidFill>
                  <a:effectLst/>
                  <a:latin typeface="Arial" panose="020B0604020202020204" pitchFamily="34" charset="0"/>
                  <a:ea typeface="+mn-ea"/>
                  <a:cs typeface="Arial" panose="020B0604020202020204" pitchFamily="34" charset="0"/>
                </a:rPr>
                <a:t>"Preparation and Professionalism" </a:t>
              </a:r>
              <a:r>
                <a:rPr lang="en-US" sz="1000" b="0" baseline="0">
                  <a:solidFill>
                    <a:schemeClr val="dk1"/>
                  </a:solidFill>
                  <a:effectLst/>
                  <a:latin typeface="Arial" panose="020B0604020202020204" pitchFamily="34" charset="0"/>
                  <a:ea typeface="+mn-ea"/>
                  <a:cs typeface="Arial" panose="020B0604020202020204" pitchFamily="34" charset="0"/>
                </a:rPr>
                <a:t>section). Thus, those components appear twice in this Score Tracker. Ratings should be entered under the appropriate listing.</a:t>
              </a:r>
              <a:endParaRPr lang="en-US" sz="1000">
                <a:effectLst/>
                <a:latin typeface="Arial" panose="020B0604020202020204" pitchFamily="34" charset="0"/>
                <a:cs typeface="Arial" panose="020B0604020202020204" pitchFamily="34" charset="0"/>
              </a:endParaRPr>
            </a:p>
          </xdr:txBody>
        </xdr:sp>
        <xdr:sp macro="" textlink="">
          <xdr:nvSpPr>
            <xdr:cNvPr id="21" name="Step1Title"/>
            <xdr:cNvSpPr txBox="1"/>
          </xdr:nvSpPr>
          <xdr:spPr>
            <a:xfrm>
              <a:off x="79412" y="9556028"/>
              <a:ext cx="1032139" cy="1475377"/>
            </a:xfrm>
            <a:prstGeom prst="rect">
              <a:avLst/>
            </a:prstGeom>
            <a:solidFill>
              <a:srgbClr val="73A6F1"/>
            </a:solidFill>
            <a:ln w="19050"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a:ln>
                    <a:noFill/>
                  </a:ln>
                  <a:solidFill>
                    <a:sysClr val="window" lastClr="FFFFFF"/>
                  </a:solidFill>
                  <a:effectLst/>
                  <a:uLnTx/>
                  <a:uFillTx/>
                  <a:latin typeface="Arial" panose="020B0604020202020204" pitchFamily="34" charset="0"/>
                  <a:ea typeface="+mn-ea"/>
                  <a:cs typeface="Arial" panose="020B0604020202020204" pitchFamily="34" charset="0"/>
                </a:rPr>
                <a:t>Step 1:</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a:ln>
                    <a:noFill/>
                  </a:ln>
                  <a:solidFill>
                    <a:sysClr val="window" lastClr="FFFFFF"/>
                  </a:solidFill>
                  <a:effectLst/>
                  <a:uLnTx/>
                  <a:uFillTx/>
                  <a:latin typeface="Arial" panose="020B0604020202020204" pitchFamily="34" charset="0"/>
                  <a:ea typeface="+mn-ea"/>
                  <a:cs typeface="Arial" panose="020B0604020202020204" pitchFamily="34" charset="0"/>
                </a:rPr>
                <a:t>Enter Observation Ratings</a:t>
              </a:r>
            </a:p>
          </xdr:txBody>
        </xdr:sp>
      </xdr:grpSp>
      <xdr:sp macro="" textlink="">
        <xdr:nvSpPr>
          <xdr:cNvPr id="18" name="TextBox 17">
            <a:hlinkClick xmlns:r="http://schemas.openxmlformats.org/officeDocument/2006/relationships" r:id="rId4"/>
          </xdr:cNvPr>
          <xdr:cNvSpPr txBox="1"/>
        </xdr:nvSpPr>
        <xdr:spPr>
          <a:xfrm>
            <a:off x="1036993" y="8353652"/>
            <a:ext cx="2374900" cy="4239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latin typeface="Arial" panose="020B0604020202020204" pitchFamily="34" charset="0"/>
              <a:cs typeface="Arial" panose="020B0604020202020204" pitchFamily="34" charset="0"/>
            </a:endParaRPr>
          </a:p>
        </xdr:txBody>
      </xdr:sp>
    </xdr:grpSp>
    <xdr:clientData/>
  </xdr:twoCellAnchor>
  <xdr:twoCellAnchor>
    <xdr:from>
      <xdr:col>0</xdr:col>
      <xdr:colOff>0</xdr:colOff>
      <xdr:row>26</xdr:row>
      <xdr:rowOff>127928</xdr:rowOff>
    </xdr:from>
    <xdr:to>
      <xdr:col>10</xdr:col>
      <xdr:colOff>495300</xdr:colOff>
      <xdr:row>31</xdr:row>
      <xdr:rowOff>152400</xdr:rowOff>
    </xdr:to>
    <xdr:grpSp>
      <xdr:nvGrpSpPr>
        <xdr:cNvPr id="22" name="Group 21"/>
        <xdr:cNvGrpSpPr/>
      </xdr:nvGrpSpPr>
      <xdr:grpSpPr>
        <a:xfrm>
          <a:off x="0" y="5080928"/>
          <a:ext cx="6591300" cy="976972"/>
          <a:chOff x="85724" y="13054751"/>
          <a:chExt cx="6263696" cy="885718"/>
        </a:xfrm>
      </xdr:grpSpPr>
      <xdr:cxnSp macro="">
        <xdr:nvCxnSpPr>
          <xdr:cNvPr id="23" name="Step2Connector"/>
          <xdr:cNvCxnSpPr/>
        </xdr:nvCxnSpPr>
        <xdr:spPr>
          <a:xfrm>
            <a:off x="1077236" y="13439749"/>
            <a:ext cx="404331" cy="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sp macro="" textlink="">
        <xdr:nvSpPr>
          <xdr:cNvPr id="24" name="Step2Text"/>
          <xdr:cNvSpPr txBox="1"/>
        </xdr:nvSpPr>
        <xdr:spPr>
          <a:xfrm>
            <a:off x="1231019" y="13054751"/>
            <a:ext cx="5118401" cy="885718"/>
          </a:xfrm>
          <a:prstGeom prst="rect">
            <a:avLst/>
          </a:prstGeom>
          <a:solidFill>
            <a:schemeClr val="lt1"/>
          </a:solidFill>
          <a:ln w="158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u="none" baseline="0">
                <a:solidFill>
                  <a:sysClr val="windowText" lastClr="000000"/>
                </a:solidFill>
                <a:effectLst/>
                <a:latin typeface="Arial" panose="020B0604020202020204" pitchFamily="34" charset="0"/>
                <a:ea typeface="+mn-ea"/>
                <a:cs typeface="Arial" panose="020B0604020202020204" pitchFamily="34" charset="0"/>
              </a:rPr>
              <a:t>The Score Tracker will automatically calculate the average score of each component to produce Overall Component Averages. The Overall Component Average is a simple average of present ratings for that component. For components 1a, 1e, and 4e, although ratings can be entered into either the "Observation" or "Preparation &amp; Professionalism" section, the Score Tracker will automatically average all ratings present in both rows together to produce the Overall Component Average. </a:t>
            </a:r>
          </a:p>
          <a:p>
            <a:pPr marL="0" marR="0" indent="0" defTabSz="914400" eaLnBrk="1" fontAlgn="auto" latinLnBrk="0" hangingPunct="1">
              <a:lnSpc>
                <a:spcPct val="100000"/>
              </a:lnSpc>
              <a:spcBef>
                <a:spcPts val="0"/>
              </a:spcBef>
              <a:spcAft>
                <a:spcPts val="0"/>
              </a:spcAft>
              <a:buClrTx/>
              <a:buSzTx/>
              <a:buFontTx/>
              <a:buNone/>
              <a:tabLst/>
              <a:defRPr/>
            </a:pPr>
            <a:endParaRPr lang="en-US" sz="1100" b="0" u="none" baseline="0">
              <a:solidFill>
                <a:sysClr val="windowText" lastClr="000000"/>
              </a:solidFill>
              <a:effectLst/>
              <a:latin typeface="Arial" panose="020B0604020202020204" pitchFamily="34" charset="0"/>
              <a:ea typeface="+mn-ea"/>
              <a:cs typeface="Arial" panose="020B0604020202020204" pitchFamily="34" charset="0"/>
            </a:endParaRPr>
          </a:p>
        </xdr:txBody>
      </xdr:sp>
      <xdr:sp macro="" textlink="">
        <xdr:nvSpPr>
          <xdr:cNvPr id="25" name="Step2Title"/>
          <xdr:cNvSpPr txBox="1"/>
        </xdr:nvSpPr>
        <xdr:spPr>
          <a:xfrm>
            <a:off x="85724" y="13068300"/>
            <a:ext cx="1008311" cy="837625"/>
          </a:xfrm>
          <a:prstGeom prst="rect">
            <a:avLst/>
          </a:prstGeom>
          <a:solidFill>
            <a:srgbClr val="73A6F1"/>
          </a:solidFill>
          <a:ln w="19050"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a:ln>
                  <a:noFill/>
                </a:ln>
                <a:solidFill>
                  <a:sysClr val="window" lastClr="FFFFFF"/>
                </a:solidFill>
                <a:effectLst/>
                <a:uLnTx/>
                <a:uFillTx/>
                <a:latin typeface="Arial" panose="020B0604020202020204" pitchFamily="34" charset="0"/>
                <a:ea typeface="+mn-ea"/>
                <a:cs typeface="Arial" panose="020B0604020202020204" pitchFamily="34" charset="0"/>
              </a:rPr>
              <a:t>Step 2:   Calculate Overall Component Averages</a:t>
            </a:r>
          </a:p>
        </xdr:txBody>
      </xdr:sp>
    </xdr:grpSp>
    <xdr:clientData/>
  </xdr:twoCellAnchor>
  <xdr:twoCellAnchor>
    <xdr:from>
      <xdr:col>0</xdr:col>
      <xdr:colOff>0</xdr:colOff>
      <xdr:row>32</xdr:row>
      <xdr:rowOff>47626</xdr:rowOff>
    </xdr:from>
    <xdr:to>
      <xdr:col>10</xdr:col>
      <xdr:colOff>495301</xdr:colOff>
      <xdr:row>45</xdr:row>
      <xdr:rowOff>180974</xdr:rowOff>
    </xdr:to>
    <xdr:grpSp>
      <xdr:nvGrpSpPr>
        <xdr:cNvPr id="26" name="Group 25"/>
        <xdr:cNvGrpSpPr/>
      </xdr:nvGrpSpPr>
      <xdr:grpSpPr>
        <a:xfrm>
          <a:off x="0" y="6143626"/>
          <a:ext cx="6591301" cy="2609848"/>
          <a:chOff x="59063" y="14725650"/>
          <a:chExt cx="6358446" cy="2653387"/>
        </a:xfrm>
      </xdr:grpSpPr>
      <xdr:cxnSp macro="">
        <xdr:nvCxnSpPr>
          <xdr:cNvPr id="27" name="Step3Connector"/>
          <xdr:cNvCxnSpPr/>
        </xdr:nvCxnSpPr>
        <xdr:spPr>
          <a:xfrm>
            <a:off x="959406" y="15095013"/>
            <a:ext cx="404983" cy="0"/>
          </a:xfrm>
          <a:prstGeom prst="line">
            <a:avLst/>
          </a:prstGeom>
          <a:ln w="28575">
            <a:solidFill>
              <a:schemeClr val="accent6"/>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Step3Text"/>
          <xdr:cNvSpPr txBox="1"/>
        </xdr:nvSpPr>
        <xdr:spPr>
          <a:xfrm>
            <a:off x="1224493" y="14738361"/>
            <a:ext cx="5193016" cy="2640676"/>
          </a:xfrm>
          <a:prstGeom prst="rect">
            <a:avLst/>
          </a:prstGeom>
          <a:solidFill>
            <a:schemeClr val="lt1"/>
          </a:solidFill>
          <a:ln w="15875" cmpd="sng">
            <a:solidFill>
              <a:schemeClr val="accent6"/>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ysClr val="windowText" lastClr="000000"/>
                </a:solidFill>
                <a:effectLst/>
                <a:latin typeface="Arial" panose="020B0604020202020204" pitchFamily="34" charset="0"/>
                <a:ea typeface="+mn-ea"/>
                <a:cs typeface="Arial" panose="020B0604020202020204" pitchFamily="34" charset="0"/>
              </a:rPr>
              <a:t>At the top left-hand side of the page, the black and white box displays the "MOTP Completion Criteria."  The criteria reflects the minimum MOTP requirements for the given MOTP Observation Option.</a:t>
            </a:r>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effectLst/>
                <a:latin typeface="Arial" panose="020B0604020202020204" pitchFamily="34" charset="0"/>
                <a:ea typeface="+mn-ea"/>
                <a:cs typeface="Arial" panose="020B0604020202020204" pitchFamily="34" charset="0"/>
              </a:rPr>
              <a:t>To the right, the "MOTP Score To Date" field calculates the weighted average of the Overall Component Averages.</a:t>
            </a:r>
            <a:r>
              <a:rPr lang="en-US" sz="1000" b="0" baseline="0">
                <a:solidFill>
                  <a:sysClr val="windowText" lastClr="000000"/>
                </a:solidFill>
                <a:effectLst/>
                <a:latin typeface="Arial" panose="020B0604020202020204" pitchFamily="34" charset="0"/>
                <a:ea typeface="+mn-ea"/>
                <a:cs typeface="Arial" panose="020B0604020202020204" pitchFamily="34" charset="0"/>
              </a:rPr>
              <a:t> Overall Component Averages for components 1a, 1e, and 4e count for 5% each, and Overall Component Averages for components 2b, 2d, 3b, 3c, and 3d count for 17% each (If one or more components have not yet been rated, the MOTP Score to Date calculation will automatically adjust).</a:t>
            </a:r>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ysClr val="windowText" lastClr="000000"/>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0" baseline="0">
                <a:solidFill>
                  <a:schemeClr val="dk1"/>
                </a:solidFill>
                <a:effectLst/>
                <a:latin typeface="Arial" panose="020B0604020202020204" pitchFamily="34" charset="0"/>
                <a:ea typeface="+mn-ea"/>
                <a:cs typeface="Arial" panose="020B0604020202020204" pitchFamily="34" charset="0"/>
              </a:rPr>
              <a:t>If the MOTP Completion Criteria are all met, the MOTP HEDI Rating field will  display. The MOTP HEDI Rating field is determined by converting the MOTP Score To Date using the the "MOTP Rating Table" tab.</a:t>
            </a:r>
          </a:p>
          <a:p>
            <a:pPr marL="0" marR="0" indent="0" defTabSz="914400" eaLnBrk="1" fontAlgn="auto" latinLnBrk="0" hangingPunct="1">
              <a:lnSpc>
                <a:spcPct val="100000"/>
              </a:lnSpc>
              <a:spcBef>
                <a:spcPts val="0"/>
              </a:spcBef>
              <a:spcAft>
                <a:spcPts val="0"/>
              </a:spcAft>
              <a:buClrTx/>
              <a:buSzTx/>
              <a:buFontTx/>
              <a:buNone/>
              <a:tabLst/>
              <a:defRPr/>
            </a:pPr>
            <a:endParaRPr lang="en-US" sz="1000" b="0" baseline="0">
              <a:solidFill>
                <a:schemeClr val="dk1"/>
              </a:solidFill>
              <a:effectLst/>
              <a:latin typeface="Arial" panose="020B0604020202020204" pitchFamily="34" charset="0"/>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b="1" baseline="0">
                <a:solidFill>
                  <a:schemeClr val="dk1"/>
                </a:solidFill>
                <a:effectLst/>
                <a:latin typeface="Arial" panose="020B0604020202020204" pitchFamily="34" charset="0"/>
                <a:ea typeface="+mn-ea"/>
                <a:cs typeface="Arial" panose="020B0604020202020204" pitchFamily="34" charset="0"/>
              </a:rPr>
              <a:t>Please note that the information produced by this Score Tracker is only for tracking purposes. Official MOTP ratings are communicated via the Final Summary Form near the end of the school year. </a:t>
            </a:r>
          </a:p>
        </xdr:txBody>
      </xdr:sp>
      <xdr:sp macro="" textlink="">
        <xdr:nvSpPr>
          <xdr:cNvPr id="29" name="Step3Title"/>
          <xdr:cNvSpPr txBox="1"/>
        </xdr:nvSpPr>
        <xdr:spPr>
          <a:xfrm>
            <a:off x="59063" y="14725650"/>
            <a:ext cx="1028320" cy="977883"/>
          </a:xfrm>
          <a:prstGeom prst="rect">
            <a:avLst/>
          </a:prstGeom>
          <a:solidFill>
            <a:srgbClr val="73A6F1"/>
          </a:solidFill>
          <a:ln w="19050" cmpd="sng">
            <a:no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a:ln>
                  <a:noFill/>
                </a:ln>
                <a:solidFill>
                  <a:sysClr val="window" lastClr="FFFFFF"/>
                </a:solidFill>
                <a:effectLst/>
                <a:uLnTx/>
                <a:uFillTx/>
                <a:latin typeface="Arial" panose="020B0604020202020204" pitchFamily="34" charset="0"/>
                <a:ea typeface="+mn-ea"/>
                <a:cs typeface="Arial" panose="020B0604020202020204" pitchFamily="34" charset="0"/>
              </a:rPr>
              <a:t>Step 3:</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a:ln>
                  <a:noFill/>
                </a:ln>
                <a:solidFill>
                  <a:sysClr val="window" lastClr="FFFFFF"/>
                </a:solidFill>
                <a:effectLst/>
                <a:uLnTx/>
                <a:uFillTx/>
                <a:latin typeface="Arial" panose="020B0604020202020204" pitchFamily="34" charset="0"/>
                <a:ea typeface="+mn-ea"/>
                <a:cs typeface="Arial" panose="020B0604020202020204" pitchFamily="34" charset="0"/>
              </a:rPr>
              <a:t>View MOTP Completion Criteria and Score To Date</a:t>
            </a:r>
          </a:p>
        </xdr:txBody>
      </xdr:sp>
    </xdr:grpSp>
    <xdr:clientData/>
  </xdr:twoCellAnchor>
  <xdr:twoCellAnchor>
    <xdr:from>
      <xdr:col>2</xdr:col>
      <xdr:colOff>581025</xdr:colOff>
      <xdr:row>7</xdr:row>
      <xdr:rowOff>19050</xdr:rowOff>
    </xdr:from>
    <xdr:to>
      <xdr:col>5</xdr:col>
      <xdr:colOff>628650</xdr:colOff>
      <xdr:row>8</xdr:row>
      <xdr:rowOff>19050</xdr:rowOff>
    </xdr:to>
    <xdr:sp macro="" textlink="">
      <xdr:nvSpPr>
        <xdr:cNvPr id="8" name="TextBox 7">
          <a:hlinkClick xmlns:r="http://schemas.openxmlformats.org/officeDocument/2006/relationships" r:id="rId5"/>
        </xdr:cNvPr>
        <xdr:cNvSpPr txBox="1"/>
      </xdr:nvSpPr>
      <xdr:spPr>
        <a:xfrm>
          <a:off x="1895475" y="1352550"/>
          <a:ext cx="20193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733425</xdr:colOff>
      <xdr:row>0</xdr:row>
      <xdr:rowOff>95250</xdr:rowOff>
    </xdr:from>
    <xdr:to>
      <xdr:col>9</xdr:col>
      <xdr:colOff>419100</xdr:colOff>
      <xdr:row>3</xdr:row>
      <xdr:rowOff>57150</xdr:rowOff>
    </xdr:to>
    <xdr:sp macro="" textlink="">
      <xdr:nvSpPr>
        <xdr:cNvPr id="2" name="TextBox 1"/>
        <xdr:cNvSpPr txBox="1"/>
      </xdr:nvSpPr>
      <xdr:spPr>
        <a:xfrm>
          <a:off x="3295650" y="95250"/>
          <a:ext cx="4248150" cy="514350"/>
        </a:xfrm>
        <a:prstGeom prst="rect">
          <a:avLst/>
        </a:prstGeom>
        <a:solidFill>
          <a:srgbClr val="73A6F1"/>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rPr>
            <a:t>MOTP Score Tracker - Option # 1</a:t>
          </a:r>
        </a:p>
      </xdr:txBody>
    </xdr:sp>
    <xdr:clientData/>
  </xdr:twoCellAnchor>
  <xdr:oneCellAnchor>
    <xdr:from>
      <xdr:col>14</xdr:col>
      <xdr:colOff>0</xdr:colOff>
      <xdr:row>24</xdr:row>
      <xdr:rowOff>0</xdr:rowOff>
    </xdr:from>
    <xdr:ext cx="184731" cy="264560"/>
    <xdr:sp macro="" textlink="">
      <xdr:nvSpPr>
        <xdr:cNvPr id="3" name="TextBox 2"/>
        <xdr:cNvSpPr txBox="1"/>
      </xdr:nvSpPr>
      <xdr:spPr>
        <a:xfrm>
          <a:off x="11963400" y="76962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0</xdr:colOff>
      <xdr:row>0</xdr:row>
      <xdr:rowOff>0</xdr:rowOff>
    </xdr:from>
    <xdr:to>
      <xdr:col>3</xdr:col>
      <xdr:colOff>171830</xdr:colOff>
      <xdr:row>3</xdr:row>
      <xdr:rowOff>38182</xdr:rowOff>
    </xdr:to>
    <xdr:pic>
      <xdr:nvPicPr>
        <xdr:cNvPr id="5" name="Picture 4"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15030" cy="590632"/>
        </a:xfrm>
        <a:prstGeom prst="rect">
          <a:avLst/>
        </a:prstGeom>
      </xdr:spPr>
    </xdr:pic>
    <xdr:clientData/>
  </xdr:twoCellAnchor>
  <xdr:twoCellAnchor>
    <xdr:from>
      <xdr:col>0</xdr:col>
      <xdr:colOff>0</xdr:colOff>
      <xdr:row>25</xdr:row>
      <xdr:rowOff>0</xdr:rowOff>
    </xdr:from>
    <xdr:to>
      <xdr:col>14</xdr:col>
      <xdr:colOff>19050</xdr:colOff>
      <xdr:row>30</xdr:row>
      <xdr:rowOff>171450</xdr:rowOff>
    </xdr:to>
    <xdr:sp macro="" textlink="">
      <xdr:nvSpPr>
        <xdr:cNvPr id="6" name="Back&amp;PurposeText"/>
        <xdr:cNvSpPr txBox="1"/>
      </xdr:nvSpPr>
      <xdr:spPr>
        <a:xfrm>
          <a:off x="0" y="7791450"/>
          <a:ext cx="11163300" cy="1076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¹Rated at Least Once: Three Danielson Components (1a, 1e, 4e) may be rated outside of classroom observations (if observed within 15 days prior to an observation) and/or during an observation, e.g. during a meeting. The "YES" indicator will appear if the component has been rated in either way. </a:t>
          </a: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²Overall Component Average: The Overall Component Average is a simple average of all ratings for a given component. For 1a, 1e, and 4e, outside of classroom observations and in classroom observations are included in this calculation.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³MOTP Score to Date: MOTP Scores are a weighted-average on a scale from 1-4. Domains 2 &amp; 3 have a total weight of 85%. Domains 1 &amp; 4 have a total weight of 15%. This rating is then converted to an MOTP HEDI Rating (Highly Effective, Effective, Developing, or Ineffective). See the MOTP Rating Table tab for this conversion.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733424</xdr:colOff>
      <xdr:row>0</xdr:row>
      <xdr:rowOff>95250</xdr:rowOff>
    </xdr:from>
    <xdr:to>
      <xdr:col>9</xdr:col>
      <xdr:colOff>428625</xdr:colOff>
      <xdr:row>3</xdr:row>
      <xdr:rowOff>57150</xdr:rowOff>
    </xdr:to>
    <xdr:sp macro="" textlink="">
      <xdr:nvSpPr>
        <xdr:cNvPr id="2" name="TextBox 1"/>
        <xdr:cNvSpPr txBox="1"/>
      </xdr:nvSpPr>
      <xdr:spPr>
        <a:xfrm>
          <a:off x="3295649" y="95250"/>
          <a:ext cx="4257676" cy="514350"/>
        </a:xfrm>
        <a:prstGeom prst="rect">
          <a:avLst/>
        </a:prstGeom>
        <a:solidFill>
          <a:srgbClr val="73A6F1"/>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rPr>
            <a:t>MOTP Score Tracker - Option # 2</a:t>
          </a:r>
        </a:p>
      </xdr:txBody>
    </xdr:sp>
    <xdr:clientData/>
  </xdr:twoCellAnchor>
  <xdr:oneCellAnchor>
    <xdr:from>
      <xdr:col>14</xdr:col>
      <xdr:colOff>0</xdr:colOff>
      <xdr:row>24</xdr:row>
      <xdr:rowOff>0</xdr:rowOff>
    </xdr:from>
    <xdr:ext cx="184731" cy="264560"/>
    <xdr:sp macro="" textlink="">
      <xdr:nvSpPr>
        <xdr:cNvPr id="3" name="TextBox 2"/>
        <xdr:cNvSpPr txBox="1"/>
      </xdr:nvSpPr>
      <xdr:spPr>
        <a:xfrm>
          <a:off x="11144250" y="76962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0</xdr:colOff>
      <xdr:row>0</xdr:row>
      <xdr:rowOff>0</xdr:rowOff>
    </xdr:from>
    <xdr:to>
      <xdr:col>3</xdr:col>
      <xdr:colOff>171830</xdr:colOff>
      <xdr:row>3</xdr:row>
      <xdr:rowOff>38182</xdr:rowOff>
    </xdr:to>
    <xdr:pic>
      <xdr:nvPicPr>
        <xdr:cNvPr id="5" name="Picture 4"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15030" cy="590632"/>
        </a:xfrm>
        <a:prstGeom prst="rect">
          <a:avLst/>
        </a:prstGeom>
      </xdr:spPr>
    </xdr:pic>
    <xdr:clientData/>
  </xdr:twoCellAnchor>
  <xdr:twoCellAnchor>
    <xdr:from>
      <xdr:col>0</xdr:col>
      <xdr:colOff>0</xdr:colOff>
      <xdr:row>25</xdr:row>
      <xdr:rowOff>0</xdr:rowOff>
    </xdr:from>
    <xdr:to>
      <xdr:col>14</xdr:col>
      <xdr:colOff>19050</xdr:colOff>
      <xdr:row>30</xdr:row>
      <xdr:rowOff>171450</xdr:rowOff>
    </xdr:to>
    <xdr:sp macro="" textlink="">
      <xdr:nvSpPr>
        <xdr:cNvPr id="6" name="Back&amp;PurposeText"/>
        <xdr:cNvSpPr txBox="1"/>
      </xdr:nvSpPr>
      <xdr:spPr>
        <a:xfrm>
          <a:off x="0" y="7791450"/>
          <a:ext cx="11163300" cy="1076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¹Rated at Least Once: Three Danielson Components (1a, 1e, 4e) may be rated outside of classroom observations (if observed within 15 days prior to an observation) and/or during an observation, e.g. during a meeting. The "YES" indicator will appear if the component has been rated in either way. </a:t>
          </a: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²Overall Component Average: The Overall Component Average is a simple average of all ratings for a given component. For 1a, 1e, and 4e, outside of classroom observations and in classroom observations are included in this calculation.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³MOTP Score to Date: MOTP Scores are a weighted-average on a scale from 1-4. Domains 2 &amp; 3 have a total weight of 85%. Domains 1 &amp; 4 have a total weight of 15%. This rating is then converted to an MOTP HEDI Rating (Highly Effective, Effective, Developing, or Ineffective). See the MOTP Rating Table tab for this conversion.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733424</xdr:colOff>
      <xdr:row>0</xdr:row>
      <xdr:rowOff>95250</xdr:rowOff>
    </xdr:from>
    <xdr:to>
      <xdr:col>9</xdr:col>
      <xdr:colOff>447675</xdr:colOff>
      <xdr:row>3</xdr:row>
      <xdr:rowOff>57150</xdr:rowOff>
    </xdr:to>
    <xdr:sp macro="" textlink="">
      <xdr:nvSpPr>
        <xdr:cNvPr id="5" name="TextBox 4"/>
        <xdr:cNvSpPr txBox="1"/>
      </xdr:nvSpPr>
      <xdr:spPr>
        <a:xfrm>
          <a:off x="3295649" y="95250"/>
          <a:ext cx="4276726" cy="514350"/>
        </a:xfrm>
        <a:prstGeom prst="rect">
          <a:avLst/>
        </a:prstGeom>
        <a:solidFill>
          <a:srgbClr val="73A6F1"/>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rPr>
            <a:t>MOTP Score Tracker - Option # 3</a:t>
          </a:r>
        </a:p>
      </xdr:txBody>
    </xdr:sp>
    <xdr:clientData/>
  </xdr:twoCellAnchor>
  <xdr:oneCellAnchor>
    <xdr:from>
      <xdr:col>14</xdr:col>
      <xdr:colOff>0</xdr:colOff>
      <xdr:row>24</xdr:row>
      <xdr:rowOff>0</xdr:rowOff>
    </xdr:from>
    <xdr:ext cx="184731" cy="264560"/>
    <xdr:sp macro="" textlink="">
      <xdr:nvSpPr>
        <xdr:cNvPr id="8" name="TextBox 7"/>
        <xdr:cNvSpPr txBox="1"/>
      </xdr:nvSpPr>
      <xdr:spPr>
        <a:xfrm>
          <a:off x="10534650" y="60960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0</xdr:colOff>
      <xdr:row>0</xdr:row>
      <xdr:rowOff>0</xdr:rowOff>
    </xdr:from>
    <xdr:to>
      <xdr:col>3</xdr:col>
      <xdr:colOff>171830</xdr:colOff>
      <xdr:row>3</xdr:row>
      <xdr:rowOff>38182</xdr:rowOff>
    </xdr:to>
    <xdr:pic>
      <xdr:nvPicPr>
        <xdr:cNvPr id="9" name="Picture 8"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915030" cy="590632"/>
        </a:xfrm>
        <a:prstGeom prst="rect">
          <a:avLst/>
        </a:prstGeom>
      </xdr:spPr>
    </xdr:pic>
    <xdr:clientData/>
  </xdr:twoCellAnchor>
  <xdr:twoCellAnchor>
    <xdr:from>
      <xdr:col>0</xdr:col>
      <xdr:colOff>0</xdr:colOff>
      <xdr:row>24</xdr:row>
      <xdr:rowOff>47625</xdr:rowOff>
    </xdr:from>
    <xdr:to>
      <xdr:col>14</xdr:col>
      <xdr:colOff>19050</xdr:colOff>
      <xdr:row>30</xdr:row>
      <xdr:rowOff>123825</xdr:rowOff>
    </xdr:to>
    <xdr:sp macro="" textlink="">
      <xdr:nvSpPr>
        <xdr:cNvPr id="6" name="Back&amp;PurposeText"/>
        <xdr:cNvSpPr txBox="1"/>
      </xdr:nvSpPr>
      <xdr:spPr>
        <a:xfrm>
          <a:off x="0" y="7743825"/>
          <a:ext cx="11163300" cy="1076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¹Rated at Least Once: Three Danielson Components (1a, 1e, 4e) may be rated outside of classroom observations (if observed within 15 days prior to an observation) and/or during an observation, e.g. during a meeting. The "YES" indicator will appear if the component has been rated in either way. </a:t>
          </a: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²Overall Component Average: The Overall Component Average is a simple average of all ratings for a given component. For 1a, 1e, and 4e, outside of classroom observations and in classroom observations are included in this calculation.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³MOTP Score to Date: MOTP Scores are a weighted-average on a scale from 1-4. Domains 2 &amp; 3 have a total weight of 85%. Domains 1 &amp; 4 have a total weight of 15%. This rating is then converted to an MOTP HEDI Rating (Highly Effective, Effective, Developing, or Ineffective). See the MOTP Rating Table tab for this conversion.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733424</xdr:colOff>
      <xdr:row>0</xdr:row>
      <xdr:rowOff>95250</xdr:rowOff>
    </xdr:from>
    <xdr:to>
      <xdr:col>9</xdr:col>
      <xdr:colOff>447675</xdr:colOff>
      <xdr:row>3</xdr:row>
      <xdr:rowOff>57150</xdr:rowOff>
    </xdr:to>
    <xdr:sp macro="" textlink="">
      <xdr:nvSpPr>
        <xdr:cNvPr id="2" name="TextBox 1"/>
        <xdr:cNvSpPr txBox="1"/>
      </xdr:nvSpPr>
      <xdr:spPr>
        <a:xfrm>
          <a:off x="3295649" y="95250"/>
          <a:ext cx="4276726" cy="514350"/>
        </a:xfrm>
        <a:prstGeom prst="rect">
          <a:avLst/>
        </a:prstGeom>
        <a:solidFill>
          <a:srgbClr val="73A6F1"/>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rPr>
            <a:t>MOTP Score Tracker - Option # 4</a:t>
          </a:r>
        </a:p>
      </xdr:txBody>
    </xdr:sp>
    <xdr:clientData/>
  </xdr:twoCellAnchor>
  <xdr:oneCellAnchor>
    <xdr:from>
      <xdr:col>14</xdr:col>
      <xdr:colOff>0</xdr:colOff>
      <xdr:row>24</xdr:row>
      <xdr:rowOff>0</xdr:rowOff>
    </xdr:from>
    <xdr:ext cx="184731" cy="264560"/>
    <xdr:sp macro="" textlink="">
      <xdr:nvSpPr>
        <xdr:cNvPr id="3" name="TextBox 2"/>
        <xdr:cNvSpPr txBox="1"/>
      </xdr:nvSpPr>
      <xdr:spPr>
        <a:xfrm>
          <a:off x="11144250" y="76962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0</xdr:colOff>
      <xdr:row>0</xdr:row>
      <xdr:rowOff>0</xdr:rowOff>
    </xdr:from>
    <xdr:to>
      <xdr:col>3</xdr:col>
      <xdr:colOff>171830</xdr:colOff>
      <xdr:row>3</xdr:row>
      <xdr:rowOff>38182</xdr:rowOff>
    </xdr:to>
    <xdr:pic>
      <xdr:nvPicPr>
        <xdr:cNvPr id="4" name="Picture 3"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34055" cy="590632"/>
        </a:xfrm>
        <a:prstGeom prst="rect">
          <a:avLst/>
        </a:prstGeom>
      </xdr:spPr>
    </xdr:pic>
    <xdr:clientData/>
  </xdr:twoCellAnchor>
  <xdr:twoCellAnchor>
    <xdr:from>
      <xdr:col>0</xdr:col>
      <xdr:colOff>0</xdr:colOff>
      <xdr:row>24</xdr:row>
      <xdr:rowOff>47625</xdr:rowOff>
    </xdr:from>
    <xdr:to>
      <xdr:col>14</xdr:col>
      <xdr:colOff>19050</xdr:colOff>
      <xdr:row>30</xdr:row>
      <xdr:rowOff>123825</xdr:rowOff>
    </xdr:to>
    <xdr:sp macro="" textlink="">
      <xdr:nvSpPr>
        <xdr:cNvPr id="5" name="Back&amp;PurposeText"/>
        <xdr:cNvSpPr txBox="1"/>
      </xdr:nvSpPr>
      <xdr:spPr>
        <a:xfrm>
          <a:off x="0" y="7743825"/>
          <a:ext cx="11163300" cy="1076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¹Rated at Least Once: Three Danielson Components (1a, 1e, 4e) may be rated outside of classroom observations (if observed within 15 days prior to an observation) and/or during an observation, e.g. during a meeting. The "YES" indicator will appear if the component has been rated in either way. </a:t>
          </a: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²Overall Component Average: The Overall Component Average is a simple average of all ratings for a given component. For 1a, 1e, and 4e, outside of classroom observations and in classroom observations are included in this calculation.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³MOTP Score to Date: MOTP Scores are a weighted-average on a scale from 1-4. Domains 2 &amp; 3 have a total weight of 85%. Domains 1 &amp; 4 have a total weight of 15%. This rating is then converted to an MOTP HEDI Rating (Highly Effective, Effective, Developing, or Ineffective). See the MOTP Rating Table tab for this conversion.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733424</xdr:colOff>
      <xdr:row>0</xdr:row>
      <xdr:rowOff>95250</xdr:rowOff>
    </xdr:from>
    <xdr:to>
      <xdr:col>9</xdr:col>
      <xdr:colOff>447675</xdr:colOff>
      <xdr:row>3</xdr:row>
      <xdr:rowOff>57150</xdr:rowOff>
    </xdr:to>
    <xdr:sp macro="" textlink="">
      <xdr:nvSpPr>
        <xdr:cNvPr id="2" name="TextBox 1"/>
        <xdr:cNvSpPr txBox="1"/>
      </xdr:nvSpPr>
      <xdr:spPr>
        <a:xfrm>
          <a:off x="3295649" y="95250"/>
          <a:ext cx="4276726" cy="514350"/>
        </a:xfrm>
        <a:prstGeom prst="rect">
          <a:avLst/>
        </a:prstGeom>
        <a:solidFill>
          <a:srgbClr val="73A6F1"/>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none" strike="noStrike" kern="0" cap="none" spc="0" normalizeH="0" baseline="0" noProof="0" smtClean="0">
              <a:ln>
                <a:noFill/>
              </a:ln>
              <a:solidFill>
                <a:sysClr val="windowText" lastClr="000000"/>
              </a:solidFill>
              <a:effectLst/>
              <a:uLnTx/>
              <a:uFillTx/>
              <a:latin typeface="Arial" panose="020B0604020202020204" pitchFamily="34" charset="0"/>
              <a:cs typeface="Arial" panose="020B0604020202020204" pitchFamily="34" charset="0"/>
            </a:rPr>
            <a:t>MOTP Score Tracker - Option # 5</a:t>
          </a:r>
        </a:p>
      </xdr:txBody>
    </xdr:sp>
    <xdr:clientData/>
  </xdr:twoCellAnchor>
  <xdr:oneCellAnchor>
    <xdr:from>
      <xdr:col>14</xdr:col>
      <xdr:colOff>0</xdr:colOff>
      <xdr:row>24</xdr:row>
      <xdr:rowOff>0</xdr:rowOff>
    </xdr:from>
    <xdr:ext cx="184731" cy="264560"/>
    <xdr:sp macro="" textlink="">
      <xdr:nvSpPr>
        <xdr:cNvPr id="3" name="TextBox 2"/>
        <xdr:cNvSpPr txBox="1"/>
      </xdr:nvSpPr>
      <xdr:spPr>
        <a:xfrm>
          <a:off x="11144250" y="7696200"/>
          <a:ext cx="184731" cy="264560"/>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oneCellAnchor>
  <xdr:twoCellAnchor editAs="oneCell">
    <xdr:from>
      <xdr:col>0</xdr:col>
      <xdr:colOff>0</xdr:colOff>
      <xdr:row>0</xdr:row>
      <xdr:rowOff>0</xdr:rowOff>
    </xdr:from>
    <xdr:to>
      <xdr:col>3</xdr:col>
      <xdr:colOff>171830</xdr:colOff>
      <xdr:row>3</xdr:row>
      <xdr:rowOff>38182</xdr:rowOff>
    </xdr:to>
    <xdr:pic>
      <xdr:nvPicPr>
        <xdr:cNvPr id="4" name="Picture 3" descr="Screen Clippi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734055" cy="590632"/>
        </a:xfrm>
        <a:prstGeom prst="rect">
          <a:avLst/>
        </a:prstGeom>
      </xdr:spPr>
    </xdr:pic>
    <xdr:clientData/>
  </xdr:twoCellAnchor>
  <xdr:twoCellAnchor>
    <xdr:from>
      <xdr:col>0</xdr:col>
      <xdr:colOff>0</xdr:colOff>
      <xdr:row>24</xdr:row>
      <xdr:rowOff>47625</xdr:rowOff>
    </xdr:from>
    <xdr:to>
      <xdr:col>14</xdr:col>
      <xdr:colOff>19050</xdr:colOff>
      <xdr:row>30</xdr:row>
      <xdr:rowOff>123825</xdr:rowOff>
    </xdr:to>
    <xdr:sp macro="" textlink="">
      <xdr:nvSpPr>
        <xdr:cNvPr id="5" name="Back&amp;PurposeText"/>
        <xdr:cNvSpPr txBox="1"/>
      </xdr:nvSpPr>
      <xdr:spPr>
        <a:xfrm>
          <a:off x="0" y="7743825"/>
          <a:ext cx="11163300" cy="10763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¹Rated at Least Once: Three Danielson Components (1a, 1e, 4e) may be rated outside of classroom observations (if observed within 15 days prior to an observation) and/or during an observation, e.g. during a meeting. The "YES" indicator will appear if the component has been rated in either way. </a:t>
          </a: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²Overall Component Average: The Overall Component Average is a simple average of all ratings for a given component. For 1a, 1e, and 4e, outside of classroom observations and in classroom observations are included in this calculation.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3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³MOTP Score to Date: MOTP Scores are a weighted-average on a scale from 1-4. Domains 2 &amp; 3 have a total weight of 85%. Domains 1 &amp; 4 have a total weight of 15%. This rating is then converted to an MOTP HEDI Rating (Highly Effective, Effective, Developing, or Ineffective). See the MOTP Rating Table tab for this conversion.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uman%20Resources\Pool\ORD\APPR\Projects\MOTP%20Development%20Tracker\Measures%20of%20Teacher%20Practice%20Score%20Tracker%20SY%202014-15%202014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Option #1 Tracker"/>
      <sheetName val="Lookup"/>
    </sheetNames>
    <sheetDataSet>
      <sheetData sheetId="0"/>
      <sheetData sheetId="1"/>
      <sheetData sheetId="2">
        <row r="2">
          <cell r="A2">
            <v>1</v>
          </cell>
          <cell r="F2">
            <v>0</v>
          </cell>
        </row>
        <row r="3">
          <cell r="F3">
            <v>1</v>
          </cell>
        </row>
        <row r="4">
          <cell r="F4">
            <v>2</v>
          </cell>
        </row>
        <row r="5">
          <cell r="F5">
            <v>3</v>
          </cell>
        </row>
        <row r="6">
          <cell r="F6">
            <v>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K1"/>
  <sheetViews>
    <sheetView showGridLines="0" zoomScaleNormal="100" workbookViewId="0">
      <selection activeCell="N34" sqref="N34"/>
    </sheetView>
  </sheetViews>
  <sheetFormatPr defaultRowHeight="15" x14ac:dyDescent="0.25"/>
  <sheetData>
    <row r="1" spans="11:11" x14ac:dyDescent="0.25">
      <c r="K1" s="75" t="s">
        <v>51</v>
      </c>
    </row>
  </sheetData>
  <sheetProtection algorithmName="SHA-512" hashValue="i+IN5R5fHluxZWexjjt5QXMYLtfXxGBMZE1nGOEVyDpKHScWM4c4Hp8cI1EPr3GTE87ckF9aOb4x9asjyjlKsQ==" saltValue="tzzW58P4DhCZPLU49QiACw==" spinCount="100000" sheet="1" objects="1" scenarios="1"/>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workbookViewId="0">
      <selection activeCell="E16" sqref="E16"/>
    </sheetView>
  </sheetViews>
  <sheetFormatPr defaultRowHeight="14.25" x14ac:dyDescent="0.2"/>
  <cols>
    <col min="1" max="1" width="11.85546875" style="4" customWidth="1"/>
    <col min="2" max="2" width="10.5703125" style="4" customWidth="1"/>
    <col min="3" max="3" width="16" style="4" customWidth="1"/>
    <col min="4" max="4" width="12" style="4" customWidth="1"/>
    <col min="5" max="11" width="11.28515625" style="4" customWidth="1"/>
    <col min="12" max="12" width="9.85546875" style="4" customWidth="1"/>
    <col min="13" max="13" width="14.140625" style="4" customWidth="1"/>
    <col min="14" max="14" width="13.7109375" style="4" customWidth="1"/>
    <col min="15" max="16384" width="9.140625" style="4"/>
  </cols>
  <sheetData>
    <row r="1" spans="1:14" x14ac:dyDescent="0.2">
      <c r="A1" s="3"/>
      <c r="B1" s="3"/>
      <c r="C1" s="3"/>
      <c r="D1" s="3"/>
      <c r="E1" s="3"/>
      <c r="F1" s="3"/>
      <c r="G1" s="3"/>
      <c r="H1" s="3"/>
      <c r="I1" s="3"/>
      <c r="J1" s="3"/>
      <c r="K1" s="34" t="s">
        <v>9</v>
      </c>
      <c r="M1" s="3"/>
    </row>
    <row r="2" spans="1:14" ht="15" thickBot="1" x14ac:dyDescent="0.25">
      <c r="A2" s="3"/>
      <c r="B2" s="3"/>
      <c r="C2" s="3"/>
      <c r="D2" s="3"/>
      <c r="E2" s="3"/>
      <c r="F2" s="3"/>
      <c r="G2" s="3"/>
      <c r="H2" s="3"/>
      <c r="I2" s="3"/>
      <c r="J2" s="3"/>
      <c r="K2" s="33"/>
      <c r="L2" s="33"/>
      <c r="M2" s="33"/>
      <c r="N2" s="6"/>
    </row>
    <row r="3" spans="1:14" x14ac:dyDescent="0.2">
      <c r="A3" s="3"/>
      <c r="B3" s="3"/>
      <c r="C3" s="3"/>
      <c r="D3" s="5"/>
      <c r="E3" s="3"/>
      <c r="F3" s="3"/>
      <c r="G3" s="3"/>
      <c r="H3" s="3"/>
      <c r="I3" s="3"/>
      <c r="J3" s="3"/>
      <c r="K3" s="3"/>
      <c r="L3" s="3"/>
      <c r="M3" s="3"/>
    </row>
    <row r="4" spans="1:14" ht="15" thickBot="1" x14ac:dyDescent="0.25">
      <c r="A4" s="3"/>
      <c r="B4" s="3"/>
      <c r="C4" s="3"/>
      <c r="D4" s="3"/>
      <c r="E4" s="3"/>
      <c r="F4" s="3"/>
      <c r="G4" s="3"/>
      <c r="H4" s="3"/>
      <c r="I4" s="3"/>
      <c r="J4" s="3"/>
      <c r="K4" s="3"/>
      <c r="L4" s="3"/>
      <c r="M4" s="3"/>
    </row>
    <row r="5" spans="1:14" ht="15" customHeight="1" thickBot="1" x14ac:dyDescent="0.3">
      <c r="A5" s="118" t="s">
        <v>10</v>
      </c>
      <c r="B5" s="119"/>
      <c r="C5" s="124"/>
      <c r="D5" s="125"/>
      <c r="E5" s="96"/>
      <c r="F5" s="97" t="s">
        <v>1</v>
      </c>
      <c r="G5" s="29"/>
      <c r="I5" s="118" t="s">
        <v>47</v>
      </c>
      <c r="J5" s="126" t="str">
        <f>IFERROR(ROUND(SUMPRODUCT($M$14:$M$24,$N$14:$N$24)/SUM($N$14:$N$24),2),"-")</f>
        <v>-</v>
      </c>
      <c r="K5" s="129" t="s">
        <v>49</v>
      </c>
      <c r="L5" s="129"/>
      <c r="M5" s="130"/>
      <c r="N5" s="131"/>
    </row>
    <row r="6" spans="1:14" ht="15" customHeight="1" x14ac:dyDescent="0.2">
      <c r="A6" s="120"/>
      <c r="B6" s="121"/>
      <c r="C6" s="132" t="s">
        <v>52</v>
      </c>
      <c r="D6" s="133"/>
      <c r="E6" s="134"/>
      <c r="F6" s="95" t="str">
        <f>IF(((IF(COUNT(D14:D24)&gt;0,1,0))+(IF(COUNT(E14:E34)&gt;0,1,0))+(IF(COUNT(F14:F34)&gt;0,1,0))+(IF(COUNT(G14:G34)&gt;0,1,0))+(IF(COUNT(H14:H34)&gt;0,1,0))+(IF(COUNT(I14:I34)&gt;0,1,0))+(IF(COUNT(J14:J34)&gt;0,1,0))+(IF(COUNT(K14:K34)&gt;0,1,0))&gt;=2),"Yes","No")</f>
        <v>No</v>
      </c>
      <c r="G6" s="29"/>
      <c r="I6" s="120"/>
      <c r="J6" s="127"/>
      <c r="K6" s="139" t="s">
        <v>11</v>
      </c>
      <c r="L6" s="140"/>
      <c r="M6" s="141"/>
      <c r="N6" s="148" t="str">
        <f>IF($J$5="-","-",VLOOKUP($J$5,'MOTP Rating Table'!$A$2:$C$63,3,1))</f>
        <v>-</v>
      </c>
    </row>
    <row r="7" spans="1:14" ht="15" customHeight="1" x14ac:dyDescent="0.2">
      <c r="A7" s="120"/>
      <c r="B7" s="121"/>
      <c r="C7" s="135" t="s">
        <v>0</v>
      </c>
      <c r="D7" s="136"/>
      <c r="E7" s="136"/>
      <c r="F7" s="38" t="str">
        <f>IF(COUNTIF($L$14:$L$24, "Yes")=8, "Yes", "No")</f>
        <v>No</v>
      </c>
      <c r="G7" s="30"/>
      <c r="I7" s="120"/>
      <c r="J7" s="127"/>
      <c r="K7" s="142"/>
      <c r="L7" s="143"/>
      <c r="M7" s="144"/>
      <c r="N7" s="149"/>
    </row>
    <row r="8" spans="1:14" ht="25.5" customHeight="1" thickBot="1" x14ac:dyDescent="0.25">
      <c r="A8" s="122"/>
      <c r="B8" s="123"/>
      <c r="C8" s="137"/>
      <c r="D8" s="138"/>
      <c r="E8" s="138"/>
      <c r="F8" s="39"/>
      <c r="G8" s="30"/>
      <c r="I8" s="122"/>
      <c r="J8" s="128"/>
      <c r="K8" s="145"/>
      <c r="L8" s="146"/>
      <c r="M8" s="147"/>
      <c r="N8" s="150"/>
    </row>
    <row r="9" spans="1:14" ht="9" customHeight="1" thickBot="1" x14ac:dyDescent="0.3">
      <c r="A9" s="7"/>
      <c r="B9" s="7"/>
      <c r="C9" s="3"/>
      <c r="D9" s="3"/>
      <c r="E9" s="14"/>
      <c r="F9" s="15"/>
      <c r="G9" s="13"/>
      <c r="H9" s="15"/>
      <c r="I9" s="13"/>
      <c r="J9" s="13"/>
      <c r="K9" s="13"/>
      <c r="L9" s="9"/>
      <c r="M9" s="11"/>
    </row>
    <row r="10" spans="1:14" ht="15.75" customHeight="1" x14ac:dyDescent="0.2">
      <c r="A10" s="7"/>
      <c r="B10" s="7"/>
      <c r="C10" s="3"/>
      <c r="D10" s="152" t="s">
        <v>26</v>
      </c>
      <c r="E10" s="153"/>
      <c r="F10" s="153"/>
      <c r="G10" s="153"/>
      <c r="H10" s="153"/>
      <c r="I10" s="153"/>
      <c r="J10" s="153"/>
      <c r="K10" s="154"/>
      <c r="L10" s="9"/>
      <c r="M10" s="11"/>
    </row>
    <row r="11" spans="1:14" ht="10.5" customHeight="1" thickBot="1" x14ac:dyDescent="0.25">
      <c r="A11" s="3"/>
      <c r="B11" s="3"/>
      <c r="C11" s="3"/>
      <c r="D11" s="155"/>
      <c r="E11" s="156"/>
      <c r="F11" s="156"/>
      <c r="G11" s="156"/>
      <c r="H11" s="156"/>
      <c r="I11" s="156"/>
      <c r="J11" s="156"/>
      <c r="K11" s="157"/>
      <c r="L11" s="3"/>
      <c r="M11" s="3"/>
    </row>
    <row r="12" spans="1:14" ht="26.25" customHeight="1" x14ac:dyDescent="0.2">
      <c r="A12" s="108" t="s">
        <v>25</v>
      </c>
      <c r="B12" s="109"/>
      <c r="C12" s="110"/>
      <c r="D12" s="32" t="s">
        <v>32</v>
      </c>
      <c r="E12" s="18" t="s">
        <v>13</v>
      </c>
      <c r="F12" s="18" t="s">
        <v>14</v>
      </c>
      <c r="G12" s="18" t="s">
        <v>15</v>
      </c>
      <c r="H12" s="17" t="s">
        <v>33</v>
      </c>
      <c r="I12" s="17" t="s">
        <v>34</v>
      </c>
      <c r="J12" s="17" t="s">
        <v>18</v>
      </c>
      <c r="K12" s="17" t="s">
        <v>19</v>
      </c>
      <c r="L12" s="114" t="s">
        <v>24</v>
      </c>
      <c r="M12" s="116" t="s">
        <v>23</v>
      </c>
      <c r="N12" s="116" t="s">
        <v>29</v>
      </c>
    </row>
    <row r="13" spans="1:14" ht="30" customHeight="1" thickBot="1" x14ac:dyDescent="0.25">
      <c r="A13" s="111"/>
      <c r="B13" s="112"/>
      <c r="C13" s="113"/>
      <c r="D13" s="74"/>
      <c r="E13" s="74"/>
      <c r="F13" s="74"/>
      <c r="G13" s="74"/>
      <c r="H13" s="74"/>
      <c r="I13" s="16"/>
      <c r="J13" s="16"/>
      <c r="K13" s="16"/>
      <c r="L13" s="115"/>
      <c r="M13" s="117"/>
      <c r="N13" s="151"/>
    </row>
    <row r="14" spans="1:14" ht="25.5" customHeight="1" x14ac:dyDescent="0.2">
      <c r="A14" s="158" t="s">
        <v>43</v>
      </c>
      <c r="B14" s="159"/>
      <c r="C14" s="27" t="s">
        <v>21</v>
      </c>
      <c r="D14" s="58"/>
      <c r="E14" s="64"/>
      <c r="F14" s="64"/>
      <c r="G14" s="66"/>
      <c r="H14" s="64"/>
      <c r="I14" s="64"/>
      <c r="J14" s="64"/>
      <c r="K14" s="50"/>
      <c r="L14" s="162" t="str">
        <f>IF(COUNT($D$14:$K$15)&gt;0,"Yes","No")</f>
        <v>No</v>
      </c>
      <c r="M14" s="164" t="str">
        <f>IFERROR(ROUND(AVERAGE($D$14:$K$15),2),"")</f>
        <v/>
      </c>
      <c r="N14" s="166" t="str">
        <f>IF(M14="","",0.05)</f>
        <v/>
      </c>
    </row>
    <row r="15" spans="1:14" ht="25.5" customHeight="1" thickBot="1" x14ac:dyDescent="0.25">
      <c r="A15" s="160"/>
      <c r="B15" s="161"/>
      <c r="C15" s="28" t="s">
        <v>20</v>
      </c>
      <c r="D15" s="59"/>
      <c r="E15" s="45"/>
      <c r="F15" s="45"/>
      <c r="G15" s="67"/>
      <c r="H15" s="45"/>
      <c r="I15" s="45"/>
      <c r="J15" s="45"/>
      <c r="K15" s="51"/>
      <c r="L15" s="163"/>
      <c r="M15" s="165"/>
      <c r="N15" s="167"/>
    </row>
    <row r="16" spans="1:14" ht="25.5" customHeight="1" x14ac:dyDescent="0.2">
      <c r="A16" s="158" t="s">
        <v>35</v>
      </c>
      <c r="B16" s="159"/>
      <c r="C16" s="27" t="s">
        <v>21</v>
      </c>
      <c r="D16" s="60"/>
      <c r="E16" s="44"/>
      <c r="F16" s="44"/>
      <c r="G16" s="68"/>
      <c r="H16" s="44"/>
      <c r="I16" s="44"/>
      <c r="J16" s="44"/>
      <c r="K16" s="52"/>
      <c r="L16" s="162" t="str">
        <f>IF(COUNT($D$16:$K$17)&gt;0,"Yes","No")</f>
        <v>No</v>
      </c>
      <c r="M16" s="164" t="str">
        <f>IFERROR(ROUND(AVERAGE($D$16:$K$17),2),"")</f>
        <v/>
      </c>
      <c r="N16" s="168" t="str">
        <f>IF(M16="","",0.05)</f>
        <v/>
      </c>
    </row>
    <row r="17" spans="1:14" ht="25.5" customHeight="1" thickBot="1" x14ac:dyDescent="0.25">
      <c r="A17" s="160"/>
      <c r="B17" s="161"/>
      <c r="C17" s="28" t="s">
        <v>20</v>
      </c>
      <c r="D17" s="59"/>
      <c r="E17" s="45"/>
      <c r="F17" s="45"/>
      <c r="G17" s="67"/>
      <c r="H17" s="45"/>
      <c r="I17" s="45"/>
      <c r="J17" s="45"/>
      <c r="K17" s="51"/>
      <c r="L17" s="163"/>
      <c r="M17" s="165"/>
      <c r="N17" s="167"/>
    </row>
    <row r="18" spans="1:14" ht="46.5" customHeight="1" thickBot="1" x14ac:dyDescent="0.25">
      <c r="A18" s="170" t="s">
        <v>40</v>
      </c>
      <c r="B18" s="171"/>
      <c r="C18" s="172"/>
      <c r="D18" s="61"/>
      <c r="E18" s="46"/>
      <c r="F18" s="12"/>
      <c r="G18" s="47"/>
      <c r="H18" s="12"/>
      <c r="I18" s="12"/>
      <c r="J18" s="12"/>
      <c r="K18" s="53"/>
      <c r="L18" s="25" t="str">
        <f>IF(COUNT($D$18:$K$18)&gt;0,"Yes","No")</f>
        <v>No</v>
      </c>
      <c r="M18" s="40" t="str">
        <f>IFERROR(ROUND(AVERAGE($D$18:$K$18),2),"")</f>
        <v/>
      </c>
      <c r="N18" s="71" t="str">
        <f t="shared" ref="N18:N22" si="0">IF(M18="","",0.17)</f>
        <v/>
      </c>
    </row>
    <row r="19" spans="1:14" ht="46.5" customHeight="1" thickBot="1" x14ac:dyDescent="0.25">
      <c r="A19" s="170" t="s">
        <v>36</v>
      </c>
      <c r="B19" s="171"/>
      <c r="C19" s="172"/>
      <c r="D19" s="62"/>
      <c r="E19" s="31"/>
      <c r="F19" s="24"/>
      <c r="G19" s="48"/>
      <c r="H19" s="24"/>
      <c r="I19" s="24"/>
      <c r="J19" s="24"/>
      <c r="K19" s="54"/>
      <c r="L19" s="26" t="str">
        <f>IF(COUNT($D$19:$K$19)&gt;0,"Yes","No")</f>
        <v>No</v>
      </c>
      <c r="M19" s="40" t="str">
        <f>IFERROR(ROUND(AVERAGE($D$19:$K$19),2),"")</f>
        <v/>
      </c>
      <c r="N19" s="71" t="str">
        <f t="shared" si="0"/>
        <v/>
      </c>
    </row>
    <row r="20" spans="1:14" ht="46.5" customHeight="1" thickBot="1" x14ac:dyDescent="0.25">
      <c r="A20" s="170" t="s">
        <v>41</v>
      </c>
      <c r="B20" s="171"/>
      <c r="C20" s="172"/>
      <c r="D20" s="62"/>
      <c r="E20" s="31"/>
      <c r="F20" s="24"/>
      <c r="G20" s="48"/>
      <c r="H20" s="24"/>
      <c r="I20" s="24"/>
      <c r="J20" s="24"/>
      <c r="K20" s="54"/>
      <c r="L20" s="26" t="str">
        <f>IF(COUNT($D$20:$K$20)&gt;0,"Yes","No")</f>
        <v>No</v>
      </c>
      <c r="M20" s="40" t="str">
        <f>IFERROR(ROUND(AVERAGE($D$20:$K$20),2),"")</f>
        <v/>
      </c>
      <c r="N20" s="72" t="str">
        <f t="shared" si="0"/>
        <v/>
      </c>
    </row>
    <row r="21" spans="1:14" ht="46.5" customHeight="1" thickBot="1" x14ac:dyDescent="0.25">
      <c r="A21" s="170" t="s">
        <v>37</v>
      </c>
      <c r="B21" s="171"/>
      <c r="C21" s="172"/>
      <c r="D21" s="62"/>
      <c r="E21" s="31"/>
      <c r="F21" s="24"/>
      <c r="G21" s="48"/>
      <c r="H21" s="24"/>
      <c r="I21" s="24"/>
      <c r="J21" s="24"/>
      <c r="K21" s="54"/>
      <c r="L21" s="26" t="str">
        <f>IF(COUNT($D$21:$K$21)&gt;0,"Yes","No")</f>
        <v>No</v>
      </c>
      <c r="M21" s="40" t="str">
        <f>IFERROR(ROUND(AVERAGE($D$21:$K$21),2),"")</f>
        <v/>
      </c>
      <c r="N21" s="73" t="str">
        <f t="shared" si="0"/>
        <v/>
      </c>
    </row>
    <row r="22" spans="1:14" ht="46.5" customHeight="1" thickBot="1" x14ac:dyDescent="0.25">
      <c r="A22" s="170" t="s">
        <v>38</v>
      </c>
      <c r="B22" s="171"/>
      <c r="C22" s="172"/>
      <c r="D22" s="62"/>
      <c r="E22" s="31"/>
      <c r="F22" s="31"/>
      <c r="G22" s="49"/>
      <c r="H22" s="31"/>
      <c r="I22" s="31"/>
      <c r="J22" s="31"/>
      <c r="K22" s="41"/>
      <c r="L22" s="26" t="str">
        <f>IF(COUNT($D$22:$K$22)&gt;0,"Yes","No")</f>
        <v>No</v>
      </c>
      <c r="M22" s="40" t="str">
        <f>IFERROR(ROUND(AVERAGE($D$22:$K$22),2),"")</f>
        <v/>
      </c>
      <c r="N22" s="71" t="str">
        <f t="shared" si="0"/>
        <v/>
      </c>
    </row>
    <row r="23" spans="1:14" ht="25.5" customHeight="1" x14ac:dyDescent="0.2">
      <c r="A23" s="173" t="s">
        <v>42</v>
      </c>
      <c r="B23" s="174"/>
      <c r="C23" s="27" t="s">
        <v>21</v>
      </c>
      <c r="D23" s="60"/>
      <c r="E23" s="44"/>
      <c r="F23" s="44"/>
      <c r="G23" s="68"/>
      <c r="H23" s="44"/>
      <c r="I23" s="44"/>
      <c r="J23" s="44"/>
      <c r="K23" s="52"/>
      <c r="L23" s="162" t="str">
        <f>IF(COUNT($D$23:$K$24)&gt;0,"Yes","No")</f>
        <v>No</v>
      </c>
      <c r="M23" s="164" t="str">
        <f>IFERROR(ROUND(AVERAGE($D$23:$K$24),2),"")</f>
        <v/>
      </c>
      <c r="N23" s="166" t="str">
        <f>IF(M23="","",0.05)</f>
        <v/>
      </c>
    </row>
    <row r="24" spans="1:14" ht="25.5" customHeight="1" thickBot="1" x14ac:dyDescent="0.25">
      <c r="A24" s="175"/>
      <c r="B24" s="176"/>
      <c r="C24" s="28" t="s">
        <v>20</v>
      </c>
      <c r="D24" s="63"/>
      <c r="E24" s="65"/>
      <c r="F24" s="65"/>
      <c r="G24" s="69"/>
      <c r="H24" s="65"/>
      <c r="I24" s="65"/>
      <c r="J24" s="65"/>
      <c r="K24" s="55"/>
      <c r="L24" s="163"/>
      <c r="M24" s="165"/>
      <c r="N24" s="167"/>
    </row>
    <row r="25" spans="1:14" ht="7.5" customHeight="1" x14ac:dyDescent="0.2">
      <c r="A25" s="10"/>
      <c r="B25" s="10"/>
      <c r="C25" s="10"/>
      <c r="D25" s="3"/>
      <c r="E25" s="3"/>
      <c r="F25" s="3"/>
      <c r="G25" s="3"/>
      <c r="H25" s="3"/>
      <c r="J25" s="3"/>
      <c r="K25" s="3"/>
      <c r="L25" s="3"/>
      <c r="M25" s="3"/>
    </row>
    <row r="26" spans="1:14" x14ac:dyDescent="0.2">
      <c r="A26" s="169"/>
      <c r="B26" s="169"/>
      <c r="C26" s="169"/>
      <c r="D26" s="169"/>
      <c r="E26" s="169"/>
      <c r="F26" s="169"/>
      <c r="G26" s="169"/>
      <c r="H26" s="169"/>
      <c r="I26" s="169"/>
      <c r="J26" s="169"/>
      <c r="K26" s="169"/>
      <c r="L26" s="169"/>
      <c r="M26" s="169"/>
      <c r="N26" s="169"/>
    </row>
  </sheetData>
  <protectedRanges>
    <protectedRange sqref="D13:K13" name="DateArray"/>
    <protectedRange sqref="K2:N2" name="NameArray"/>
    <protectedRange sqref="D14:K24" name="RatingsArray"/>
  </protectedRanges>
  <mergeCells count="33">
    <mergeCell ref="A26:N26"/>
    <mergeCell ref="A18:C18"/>
    <mergeCell ref="A19:C19"/>
    <mergeCell ref="A20:C20"/>
    <mergeCell ref="A21:C21"/>
    <mergeCell ref="A22:C22"/>
    <mergeCell ref="A23:B24"/>
    <mergeCell ref="L23:L24"/>
    <mergeCell ref="M23:M24"/>
    <mergeCell ref="N23:N24"/>
    <mergeCell ref="A14:B15"/>
    <mergeCell ref="L14:L15"/>
    <mergeCell ref="M14:M15"/>
    <mergeCell ref="N14:N15"/>
    <mergeCell ref="A16:B17"/>
    <mergeCell ref="L16:L17"/>
    <mergeCell ref="M16:M17"/>
    <mergeCell ref="N16:N17"/>
    <mergeCell ref="A12:C13"/>
    <mergeCell ref="L12:L13"/>
    <mergeCell ref="M12:M13"/>
    <mergeCell ref="A5:B8"/>
    <mergeCell ref="C5:D5"/>
    <mergeCell ref="I5:I8"/>
    <mergeCell ref="J5:J8"/>
    <mergeCell ref="K5:N5"/>
    <mergeCell ref="C6:E6"/>
    <mergeCell ref="C7:E7"/>
    <mergeCell ref="C8:E8"/>
    <mergeCell ref="K6:M8"/>
    <mergeCell ref="N6:N8"/>
    <mergeCell ref="N12:N13"/>
    <mergeCell ref="D10:K11"/>
  </mergeCells>
  <conditionalFormatting sqref="M14:M24">
    <cfRule type="cellIs" dxfId="69" priority="1" operator="equal">
      <formula>0</formula>
    </cfRule>
    <cfRule type="cellIs" dxfId="68" priority="9" operator="between">
      <formula>3.26</formula>
      <formula>4</formula>
    </cfRule>
    <cfRule type="cellIs" dxfId="67" priority="10" operator="between">
      <formula>3</formula>
      <formula>3.25</formula>
    </cfRule>
    <cfRule type="cellIs" dxfId="66" priority="11" operator="between">
      <formula>1.76</formula>
      <formula>2.99</formula>
    </cfRule>
    <cfRule type="cellIs" dxfId="65" priority="12" operator="between">
      <formula>1.56</formula>
      <formula>1.75</formula>
    </cfRule>
    <cfRule type="cellIs" dxfId="64" priority="13" operator="between">
      <formula>0</formula>
      <formula>1.55</formula>
    </cfRule>
  </conditionalFormatting>
  <conditionalFormatting sqref="L14 L16 L18:L23">
    <cfRule type="cellIs" dxfId="63" priority="14" operator="equal">
      <formula>4</formula>
    </cfRule>
  </conditionalFormatting>
  <conditionalFormatting sqref="J5:J8">
    <cfRule type="cellIs" dxfId="62" priority="4" operator="between">
      <formula>0</formula>
      <formula>1.55</formula>
    </cfRule>
    <cfRule type="cellIs" dxfId="61" priority="5" operator="between">
      <formula>1.76</formula>
      <formula>2.5</formula>
    </cfRule>
    <cfRule type="cellIs" dxfId="60" priority="6" operator="between">
      <formula>1.56</formula>
      <formula>1.75</formula>
    </cfRule>
    <cfRule type="cellIs" dxfId="59" priority="7" operator="between">
      <formula>2.51</formula>
      <formula>3.25</formula>
    </cfRule>
    <cfRule type="cellIs" dxfId="58" priority="8" operator="between">
      <formula>3.26</formula>
      <formula>4</formula>
    </cfRule>
  </conditionalFormatting>
  <conditionalFormatting sqref="L14:L24">
    <cfRule type="cellIs" dxfId="57" priority="2" operator="equal">
      <formula>"No"</formula>
    </cfRule>
    <cfRule type="cellIs" dxfId="56" priority="3" operator="equal">
      <formula>"Yes"</formula>
    </cfRule>
  </conditionalFormatting>
  <pageMargins left="0.7" right="0.7" top="0.75" bottom="0.75" header="0.3" footer="0.3"/>
  <pageSetup scale="70" orientation="landscape" r:id="rId1"/>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LookUp!$A$2:$A$6</xm:f>
          </x14:formula1>
          <xm:sqref>D14:K24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zoomScaleNormal="100" zoomScalePageLayoutView="75" workbookViewId="0">
      <selection activeCell="E21" sqref="E21"/>
    </sheetView>
  </sheetViews>
  <sheetFormatPr defaultRowHeight="14.25" x14ac:dyDescent="0.2"/>
  <cols>
    <col min="1" max="1" width="11.85546875" style="4" customWidth="1"/>
    <col min="2" max="2" width="10.5703125" style="4" customWidth="1"/>
    <col min="3" max="3" width="16" style="4" customWidth="1"/>
    <col min="4" max="4" width="12" style="4" customWidth="1"/>
    <col min="5" max="11" width="11.28515625" style="4" customWidth="1"/>
    <col min="12" max="12" width="9.85546875" style="4" customWidth="1"/>
    <col min="13" max="13" width="14.140625" style="4" customWidth="1"/>
    <col min="14" max="14" width="13.7109375" style="4" customWidth="1"/>
    <col min="15" max="16384" width="9.140625" style="4"/>
  </cols>
  <sheetData>
    <row r="1" spans="1:14" x14ac:dyDescent="0.2">
      <c r="A1" s="3"/>
      <c r="B1" s="3"/>
      <c r="C1" s="3"/>
      <c r="D1" s="3"/>
      <c r="E1" s="3"/>
      <c r="F1" s="3"/>
      <c r="G1" s="3"/>
      <c r="H1" s="3"/>
      <c r="I1" s="3"/>
      <c r="J1" s="3"/>
      <c r="K1" s="34" t="s">
        <v>9</v>
      </c>
      <c r="M1" s="3"/>
    </row>
    <row r="2" spans="1:14" ht="15" thickBot="1" x14ac:dyDescent="0.25">
      <c r="A2" s="3"/>
      <c r="B2" s="3"/>
      <c r="C2" s="3"/>
      <c r="D2" s="3"/>
      <c r="E2" s="3"/>
      <c r="F2" s="3"/>
      <c r="G2" s="3"/>
      <c r="H2" s="3"/>
      <c r="I2" s="3"/>
      <c r="J2" s="3"/>
      <c r="K2" s="33"/>
      <c r="L2" s="33"/>
      <c r="M2" s="33"/>
      <c r="N2" s="6"/>
    </row>
    <row r="3" spans="1:14" x14ac:dyDescent="0.2">
      <c r="A3" s="3"/>
      <c r="B3" s="3"/>
      <c r="C3" s="3"/>
      <c r="D3" s="5"/>
      <c r="E3" s="3"/>
      <c r="F3" s="3"/>
      <c r="G3" s="3"/>
      <c r="H3" s="3"/>
      <c r="I3" s="3"/>
      <c r="J3" s="3"/>
      <c r="K3" s="3"/>
      <c r="L3" s="3"/>
      <c r="M3" s="3"/>
    </row>
    <row r="4" spans="1:14" ht="15" thickBot="1" x14ac:dyDescent="0.25">
      <c r="A4" s="3"/>
      <c r="B4" s="3"/>
      <c r="C4" s="3"/>
      <c r="D4" s="3"/>
      <c r="E4" s="3"/>
      <c r="F4" s="3"/>
      <c r="G4" s="3"/>
      <c r="H4" s="3"/>
      <c r="I4" s="3"/>
      <c r="J4" s="3"/>
      <c r="K4" s="3"/>
      <c r="L4" s="3"/>
      <c r="M4" s="3"/>
    </row>
    <row r="5" spans="1:14" ht="15" customHeight="1" thickBot="1" x14ac:dyDescent="0.3">
      <c r="A5" s="118" t="s">
        <v>10</v>
      </c>
      <c r="B5" s="119"/>
      <c r="C5" s="124"/>
      <c r="D5" s="125"/>
      <c r="E5" s="96"/>
      <c r="F5" s="97" t="s">
        <v>1</v>
      </c>
      <c r="G5" s="29"/>
      <c r="I5" s="118" t="s">
        <v>47</v>
      </c>
      <c r="J5" s="126" t="str">
        <f>IFERROR(ROUND(SUMPRODUCT($M$14:$M$24,$N$14:$N$24)/SUM($N$14:$N$24),2),"-")</f>
        <v>-</v>
      </c>
      <c r="K5" s="129" t="s">
        <v>50</v>
      </c>
      <c r="L5" s="129"/>
      <c r="M5" s="130"/>
      <c r="N5" s="131"/>
    </row>
    <row r="6" spans="1:14" ht="15" customHeight="1" x14ac:dyDescent="0.2">
      <c r="A6" s="120"/>
      <c r="B6" s="121"/>
      <c r="C6" s="132" t="s">
        <v>28</v>
      </c>
      <c r="D6" s="133"/>
      <c r="E6" s="134"/>
      <c r="F6" s="95" t="str">
        <f>IF(((IF(COUNT(D14:D24)&gt;0,1,0))+(IF(COUNT(E14:E34)&gt;0,1,0))+(IF(COUNT(F14:F34)&gt;0,1,0))+(IF(COUNT(G14:G34)&gt;0,1,0))+(IF(COUNT(H14:H34)&gt;0,1,0))+(IF(COUNT(H14:H34)&gt;0,1,0))+(IF(COUNT(I14:I34)&gt;0,1,0))+(IF(COUNT(J14:J34)&gt;0,1,0))+(IF(COUNT(K14:K34)&gt;0,1,0))&gt;=3),"Yes","No")</f>
        <v>No</v>
      </c>
      <c r="G6" s="29"/>
      <c r="I6" s="120"/>
      <c r="J6" s="127"/>
      <c r="K6" s="139" t="s">
        <v>11</v>
      </c>
      <c r="L6" s="140"/>
      <c r="M6" s="141"/>
      <c r="N6" s="148" t="str">
        <f>IF($J$5="-","-",VLOOKUP($J$5,'MOTP Rating Table'!$A$2:$C$63,3,1))</f>
        <v>-</v>
      </c>
    </row>
    <row r="7" spans="1:14" ht="15" customHeight="1" x14ac:dyDescent="0.2">
      <c r="A7" s="120"/>
      <c r="B7" s="121"/>
      <c r="C7" s="135" t="s">
        <v>0</v>
      </c>
      <c r="D7" s="136"/>
      <c r="E7" s="136"/>
      <c r="F7" s="38" t="str">
        <f>IF(COUNTIF($L$14:$L$24, "Yes")=8, "Yes", "No")</f>
        <v>No</v>
      </c>
      <c r="G7" s="30"/>
      <c r="I7" s="120"/>
      <c r="J7" s="127"/>
      <c r="K7" s="142"/>
      <c r="L7" s="143"/>
      <c r="M7" s="144"/>
      <c r="N7" s="149"/>
    </row>
    <row r="8" spans="1:14" ht="25.5" customHeight="1" thickBot="1" x14ac:dyDescent="0.25">
      <c r="A8" s="122"/>
      <c r="B8" s="123"/>
      <c r="C8" s="137"/>
      <c r="D8" s="138"/>
      <c r="E8" s="138"/>
      <c r="F8" s="39"/>
      <c r="G8" s="30"/>
      <c r="I8" s="122"/>
      <c r="J8" s="128"/>
      <c r="K8" s="145"/>
      <c r="L8" s="146"/>
      <c r="M8" s="147"/>
      <c r="N8" s="150"/>
    </row>
    <row r="9" spans="1:14" ht="9" customHeight="1" thickBot="1" x14ac:dyDescent="0.3">
      <c r="A9" s="7"/>
      <c r="B9" s="7"/>
      <c r="C9" s="3"/>
      <c r="D9" s="3"/>
      <c r="E9" s="14"/>
      <c r="F9" s="15"/>
      <c r="G9" s="13"/>
      <c r="H9" s="15"/>
      <c r="I9" s="13"/>
      <c r="J9" s="13"/>
      <c r="K9" s="13"/>
      <c r="L9" s="9"/>
      <c r="M9" s="11"/>
    </row>
    <row r="10" spans="1:14" ht="15.75" customHeight="1" x14ac:dyDescent="0.2">
      <c r="A10" s="7"/>
      <c r="B10" s="7"/>
      <c r="C10" s="3"/>
      <c r="D10" s="152" t="s">
        <v>26</v>
      </c>
      <c r="E10" s="153"/>
      <c r="F10" s="153"/>
      <c r="G10" s="153"/>
      <c r="H10" s="153"/>
      <c r="I10" s="153"/>
      <c r="J10" s="153"/>
      <c r="K10" s="154"/>
      <c r="L10" s="9"/>
      <c r="M10" s="11"/>
    </row>
    <row r="11" spans="1:14" ht="10.5" customHeight="1" thickBot="1" x14ac:dyDescent="0.25">
      <c r="A11" s="3"/>
      <c r="B11" s="3"/>
      <c r="C11" s="3"/>
      <c r="D11" s="155"/>
      <c r="E11" s="156"/>
      <c r="F11" s="156"/>
      <c r="G11" s="156"/>
      <c r="H11" s="156"/>
      <c r="I11" s="156"/>
      <c r="J11" s="156"/>
      <c r="K11" s="157"/>
      <c r="L11" s="3"/>
      <c r="M11" s="3"/>
    </row>
    <row r="12" spans="1:14" ht="26.25" customHeight="1" x14ac:dyDescent="0.2">
      <c r="A12" s="108" t="s">
        <v>25</v>
      </c>
      <c r="B12" s="109"/>
      <c r="C12" s="110"/>
      <c r="D12" s="32" t="s">
        <v>30</v>
      </c>
      <c r="E12" s="18" t="s">
        <v>13</v>
      </c>
      <c r="F12" s="18" t="s">
        <v>14</v>
      </c>
      <c r="G12" s="18" t="s">
        <v>31</v>
      </c>
      <c r="H12" s="17" t="s">
        <v>16</v>
      </c>
      <c r="I12" s="17" t="s">
        <v>17</v>
      </c>
      <c r="J12" s="17" t="s">
        <v>18</v>
      </c>
      <c r="K12" s="17" t="s">
        <v>19</v>
      </c>
      <c r="L12" s="114" t="s">
        <v>24</v>
      </c>
      <c r="M12" s="116" t="s">
        <v>23</v>
      </c>
      <c r="N12" s="116" t="s">
        <v>29</v>
      </c>
    </row>
    <row r="13" spans="1:14" ht="30" customHeight="1" thickBot="1" x14ac:dyDescent="0.25">
      <c r="A13" s="111"/>
      <c r="B13" s="112"/>
      <c r="C13" s="113"/>
      <c r="D13" s="74"/>
      <c r="E13" s="74"/>
      <c r="F13" s="74"/>
      <c r="G13" s="74"/>
      <c r="H13" s="74"/>
      <c r="I13" s="16"/>
      <c r="J13" s="16"/>
      <c r="K13" s="16"/>
      <c r="L13" s="115"/>
      <c r="M13" s="117"/>
      <c r="N13" s="151"/>
    </row>
    <row r="14" spans="1:14" ht="25.5" customHeight="1" x14ac:dyDescent="0.2">
      <c r="A14" s="158" t="s">
        <v>44</v>
      </c>
      <c r="B14" s="159"/>
      <c r="C14" s="27" t="s">
        <v>21</v>
      </c>
      <c r="D14" s="58"/>
      <c r="E14" s="64"/>
      <c r="F14" s="64"/>
      <c r="G14" s="64"/>
      <c r="H14" s="64"/>
      <c r="I14" s="64"/>
      <c r="J14" s="64"/>
      <c r="K14" s="50"/>
      <c r="L14" s="162" t="str">
        <f>IF(COUNT($D$14:$K$15)&gt;0,"Yes","No")</f>
        <v>No</v>
      </c>
      <c r="M14" s="164" t="str">
        <f>IFERROR(ROUND(AVERAGE($D$14:$K$15),2),"")</f>
        <v/>
      </c>
      <c r="N14" s="166" t="str">
        <f>IF(M14="","",0.05)</f>
        <v/>
      </c>
    </row>
    <row r="15" spans="1:14" ht="25.5" customHeight="1" thickBot="1" x14ac:dyDescent="0.25">
      <c r="A15" s="160"/>
      <c r="B15" s="161"/>
      <c r="C15" s="28" t="s">
        <v>20</v>
      </c>
      <c r="D15" s="59"/>
      <c r="E15" s="45"/>
      <c r="F15" s="45"/>
      <c r="G15" s="45"/>
      <c r="H15" s="45"/>
      <c r="I15" s="45"/>
      <c r="J15" s="45"/>
      <c r="K15" s="51"/>
      <c r="L15" s="163"/>
      <c r="M15" s="165"/>
      <c r="N15" s="167"/>
    </row>
    <row r="16" spans="1:14" ht="25.5" customHeight="1" x14ac:dyDescent="0.2">
      <c r="A16" s="158" t="s">
        <v>35</v>
      </c>
      <c r="B16" s="159"/>
      <c r="C16" s="27" t="s">
        <v>21</v>
      </c>
      <c r="D16" s="60"/>
      <c r="E16" s="44"/>
      <c r="F16" s="44"/>
      <c r="G16" s="44"/>
      <c r="H16" s="44"/>
      <c r="I16" s="44"/>
      <c r="J16" s="44"/>
      <c r="K16" s="52"/>
      <c r="L16" s="162" t="str">
        <f>IF(COUNT($D$16:$K$17)&gt;0,"Yes","No")</f>
        <v>No</v>
      </c>
      <c r="M16" s="164" t="str">
        <f>IFERROR(ROUND(AVERAGE($D$16:$K$17),2),"")</f>
        <v/>
      </c>
      <c r="N16" s="168" t="str">
        <f>IF(M16="","",0.05)</f>
        <v/>
      </c>
    </row>
    <row r="17" spans="1:14" ht="25.5" customHeight="1" thickBot="1" x14ac:dyDescent="0.25">
      <c r="A17" s="160"/>
      <c r="B17" s="161"/>
      <c r="C17" s="28" t="s">
        <v>20</v>
      </c>
      <c r="D17" s="59"/>
      <c r="E17" s="45"/>
      <c r="F17" s="45"/>
      <c r="G17" s="45"/>
      <c r="H17" s="45"/>
      <c r="I17" s="45"/>
      <c r="J17" s="45"/>
      <c r="K17" s="51"/>
      <c r="L17" s="163"/>
      <c r="M17" s="165"/>
      <c r="N17" s="167"/>
    </row>
    <row r="18" spans="1:14" ht="46.5" customHeight="1" thickBot="1" x14ac:dyDescent="0.25">
      <c r="A18" s="170" t="s">
        <v>40</v>
      </c>
      <c r="B18" s="171"/>
      <c r="C18" s="172"/>
      <c r="D18" s="61"/>
      <c r="E18" s="46"/>
      <c r="F18" s="12"/>
      <c r="G18" s="12"/>
      <c r="H18" s="12"/>
      <c r="I18" s="12"/>
      <c r="J18" s="12"/>
      <c r="K18" s="53"/>
      <c r="L18" s="25" t="str">
        <f>IF(COUNT($D$18:$K$18)&gt;0,"Yes","No")</f>
        <v>No</v>
      </c>
      <c r="M18" s="40" t="str">
        <f>IFERROR(ROUND(AVERAGE($D$18:$K$18),2),"")</f>
        <v/>
      </c>
      <c r="N18" s="71" t="str">
        <f t="shared" ref="N18:N22" si="0">IF(M18="","",0.17)</f>
        <v/>
      </c>
    </row>
    <row r="19" spans="1:14" ht="46.5" customHeight="1" thickBot="1" x14ac:dyDescent="0.25">
      <c r="A19" s="170" t="s">
        <v>36</v>
      </c>
      <c r="B19" s="171"/>
      <c r="C19" s="172"/>
      <c r="D19" s="62"/>
      <c r="E19" s="31"/>
      <c r="F19" s="24"/>
      <c r="G19" s="24"/>
      <c r="H19" s="24"/>
      <c r="I19" s="24"/>
      <c r="J19" s="24"/>
      <c r="K19" s="54"/>
      <c r="L19" s="26" t="str">
        <f>IF(COUNT($D$19:$K$19)&gt;0,"Yes","No")</f>
        <v>No</v>
      </c>
      <c r="M19" s="40" t="str">
        <f>IFERROR(ROUND(AVERAGE($D$19:$K$19),2),"")</f>
        <v/>
      </c>
      <c r="N19" s="71" t="str">
        <f t="shared" si="0"/>
        <v/>
      </c>
    </row>
    <row r="20" spans="1:14" ht="46.5" customHeight="1" thickBot="1" x14ac:dyDescent="0.25">
      <c r="A20" s="170" t="s">
        <v>41</v>
      </c>
      <c r="B20" s="171"/>
      <c r="C20" s="172"/>
      <c r="D20" s="62"/>
      <c r="E20" s="31"/>
      <c r="F20" s="24"/>
      <c r="G20" s="24"/>
      <c r="H20" s="24"/>
      <c r="I20" s="24"/>
      <c r="J20" s="24"/>
      <c r="K20" s="54"/>
      <c r="L20" s="26" t="str">
        <f>IF(COUNT($D$20:$K$20)&gt;0,"Yes","No")</f>
        <v>No</v>
      </c>
      <c r="M20" s="40" t="str">
        <f>IFERROR(ROUND(AVERAGE($D$20:$K$20),2),"")</f>
        <v/>
      </c>
      <c r="N20" s="72" t="str">
        <f t="shared" si="0"/>
        <v/>
      </c>
    </row>
    <row r="21" spans="1:14" ht="46.5" customHeight="1" thickBot="1" x14ac:dyDescent="0.25">
      <c r="A21" s="170" t="s">
        <v>37</v>
      </c>
      <c r="B21" s="171"/>
      <c r="C21" s="172"/>
      <c r="D21" s="62"/>
      <c r="E21" s="31"/>
      <c r="F21" s="24"/>
      <c r="G21" s="24"/>
      <c r="H21" s="24"/>
      <c r="I21" s="24"/>
      <c r="J21" s="24"/>
      <c r="K21" s="54"/>
      <c r="L21" s="26" t="str">
        <f>IF(COUNT($D$21:$K$21)&gt;0,"Yes","No")</f>
        <v>No</v>
      </c>
      <c r="M21" s="40" t="str">
        <f>IFERROR(ROUND(AVERAGE($D$21:$K$21),2),"")</f>
        <v/>
      </c>
      <c r="N21" s="73" t="str">
        <f t="shared" si="0"/>
        <v/>
      </c>
    </row>
    <row r="22" spans="1:14" ht="46.5" customHeight="1" thickBot="1" x14ac:dyDescent="0.25">
      <c r="A22" s="170" t="s">
        <v>38</v>
      </c>
      <c r="B22" s="171"/>
      <c r="C22" s="172"/>
      <c r="D22" s="62"/>
      <c r="E22" s="31"/>
      <c r="F22" s="31"/>
      <c r="G22" s="31"/>
      <c r="H22" s="31"/>
      <c r="I22" s="31"/>
      <c r="J22" s="31"/>
      <c r="K22" s="41"/>
      <c r="L22" s="26" t="str">
        <f>IF(COUNT($D$22:$K$22)&gt;0,"Yes","No")</f>
        <v>No</v>
      </c>
      <c r="M22" s="40" t="str">
        <f>IFERROR(ROUND(AVERAGE($D$22:$K$22),2),"")</f>
        <v/>
      </c>
      <c r="N22" s="71" t="str">
        <f t="shared" si="0"/>
        <v/>
      </c>
    </row>
    <row r="23" spans="1:14" ht="25.5" customHeight="1" x14ac:dyDescent="0.2">
      <c r="A23" s="173" t="s">
        <v>42</v>
      </c>
      <c r="B23" s="174"/>
      <c r="C23" s="27" t="s">
        <v>21</v>
      </c>
      <c r="D23" s="60"/>
      <c r="E23" s="44"/>
      <c r="F23" s="44"/>
      <c r="G23" s="44"/>
      <c r="H23" s="44"/>
      <c r="I23" s="44"/>
      <c r="J23" s="44"/>
      <c r="K23" s="52"/>
      <c r="L23" s="162" t="str">
        <f>IF(COUNT($D$23:$K$24)&gt;0,"Yes","No")</f>
        <v>No</v>
      </c>
      <c r="M23" s="164" t="str">
        <f>IFERROR(ROUND(AVERAGE($D$23:$K$24),2),"")</f>
        <v/>
      </c>
      <c r="N23" s="166" t="str">
        <f>IF(M23="","",0.05)</f>
        <v/>
      </c>
    </row>
    <row r="24" spans="1:14" ht="25.5" customHeight="1" thickBot="1" x14ac:dyDescent="0.25">
      <c r="A24" s="175"/>
      <c r="B24" s="176"/>
      <c r="C24" s="28" t="s">
        <v>20</v>
      </c>
      <c r="D24" s="63"/>
      <c r="E24" s="65"/>
      <c r="F24" s="65"/>
      <c r="G24" s="65"/>
      <c r="H24" s="65"/>
      <c r="I24" s="65"/>
      <c r="J24" s="65"/>
      <c r="K24" s="55"/>
      <c r="L24" s="163"/>
      <c r="M24" s="165"/>
      <c r="N24" s="167"/>
    </row>
    <row r="25" spans="1:14" ht="7.5" customHeight="1" x14ac:dyDescent="0.2">
      <c r="A25" s="10"/>
      <c r="B25" s="10"/>
      <c r="C25" s="10"/>
      <c r="D25" s="3"/>
      <c r="E25" s="3"/>
      <c r="F25" s="3"/>
      <c r="G25" s="3"/>
      <c r="H25" s="3"/>
      <c r="J25" s="3"/>
      <c r="K25" s="3"/>
      <c r="L25" s="3"/>
      <c r="M25" s="3"/>
    </row>
    <row r="26" spans="1:14" x14ac:dyDescent="0.2">
      <c r="A26" s="169"/>
      <c r="B26" s="169"/>
      <c r="C26" s="169"/>
      <c r="D26" s="169"/>
      <c r="E26" s="169"/>
      <c r="F26" s="169"/>
      <c r="G26" s="169"/>
      <c r="H26" s="169"/>
      <c r="I26" s="169"/>
      <c r="J26" s="169"/>
      <c r="K26" s="169"/>
      <c r="L26" s="169"/>
      <c r="M26" s="169"/>
      <c r="N26" s="169"/>
    </row>
  </sheetData>
  <protectedRanges>
    <protectedRange sqref="D13:K13" name="DateArray"/>
    <protectedRange sqref="K2:N2" name="NameArray"/>
    <protectedRange sqref="D14:K24" name="RatingsArray"/>
  </protectedRanges>
  <mergeCells count="33">
    <mergeCell ref="A26:N26"/>
    <mergeCell ref="A18:C18"/>
    <mergeCell ref="A19:C19"/>
    <mergeCell ref="A20:C20"/>
    <mergeCell ref="A21:C21"/>
    <mergeCell ref="A22:C22"/>
    <mergeCell ref="A23:B24"/>
    <mergeCell ref="L23:L24"/>
    <mergeCell ref="M23:M24"/>
    <mergeCell ref="N23:N24"/>
    <mergeCell ref="A14:B15"/>
    <mergeCell ref="L14:L15"/>
    <mergeCell ref="M14:M15"/>
    <mergeCell ref="N14:N15"/>
    <mergeCell ref="A16:B17"/>
    <mergeCell ref="L16:L17"/>
    <mergeCell ref="M16:M17"/>
    <mergeCell ref="N16:N17"/>
    <mergeCell ref="A12:C13"/>
    <mergeCell ref="L12:L13"/>
    <mergeCell ref="M12:M13"/>
    <mergeCell ref="A5:B8"/>
    <mergeCell ref="C5:D5"/>
    <mergeCell ref="I5:I8"/>
    <mergeCell ref="J5:J8"/>
    <mergeCell ref="K5:N5"/>
    <mergeCell ref="C6:E6"/>
    <mergeCell ref="C7:E7"/>
    <mergeCell ref="C8:E8"/>
    <mergeCell ref="K6:M8"/>
    <mergeCell ref="N6:N8"/>
    <mergeCell ref="N12:N13"/>
    <mergeCell ref="D10:K11"/>
  </mergeCells>
  <conditionalFormatting sqref="M14:M24">
    <cfRule type="cellIs" dxfId="55" priority="1" operator="equal">
      <formula>0</formula>
    </cfRule>
    <cfRule type="cellIs" dxfId="54" priority="9" operator="between">
      <formula>3.26</formula>
      <formula>4</formula>
    </cfRule>
    <cfRule type="cellIs" dxfId="53" priority="10" operator="between">
      <formula>3</formula>
      <formula>3.25</formula>
    </cfRule>
    <cfRule type="cellIs" dxfId="52" priority="11" operator="between">
      <formula>1.76</formula>
      <formula>2.99</formula>
    </cfRule>
    <cfRule type="cellIs" dxfId="51" priority="12" operator="between">
      <formula>1.56</formula>
      <formula>1.75</formula>
    </cfRule>
    <cfRule type="cellIs" dxfId="50" priority="13" operator="between">
      <formula>0</formula>
      <formula>1.55</formula>
    </cfRule>
  </conditionalFormatting>
  <conditionalFormatting sqref="L14 L16 L18:L23">
    <cfRule type="cellIs" dxfId="49" priority="14" operator="equal">
      <formula>4</formula>
    </cfRule>
  </conditionalFormatting>
  <conditionalFormatting sqref="J5:J8">
    <cfRule type="cellIs" dxfId="48" priority="4" operator="between">
      <formula>0</formula>
      <formula>1.55</formula>
    </cfRule>
    <cfRule type="cellIs" dxfId="47" priority="5" operator="between">
      <formula>1.76</formula>
      <formula>2.5</formula>
    </cfRule>
    <cfRule type="cellIs" dxfId="46" priority="6" operator="between">
      <formula>1.56</formula>
      <formula>1.75</formula>
    </cfRule>
    <cfRule type="cellIs" dxfId="45" priority="7" operator="between">
      <formula>2.51</formula>
      <formula>3.25</formula>
    </cfRule>
    <cfRule type="cellIs" dxfId="44" priority="8" operator="between">
      <formula>3.26</formula>
      <formula>4</formula>
    </cfRule>
  </conditionalFormatting>
  <conditionalFormatting sqref="L14:L24">
    <cfRule type="cellIs" dxfId="43" priority="2" operator="equal">
      <formula>"No"</formula>
    </cfRule>
    <cfRule type="cellIs" dxfId="42" priority="3" operator="equal">
      <formula>"Yes"</formula>
    </cfRule>
  </conditionalFormatting>
  <pageMargins left="0.7" right="0.7" top="0.75" bottom="0.75" header="0.3" footer="0.3"/>
  <pageSetup scale="70" orientation="landscape" r:id="rId1"/>
  <colBreaks count="1" manualBreakCount="1">
    <brk id="14"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LookUp!$A$2:$A$6</xm:f>
          </x14:formula1>
          <xm:sqref>D14:K24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showWhiteSpace="0" zoomScaleNormal="100" workbookViewId="0">
      <selection activeCell="H21" sqref="H21"/>
    </sheetView>
  </sheetViews>
  <sheetFormatPr defaultRowHeight="14.25" x14ac:dyDescent="0.2"/>
  <cols>
    <col min="1" max="1" width="11.85546875" style="4" customWidth="1"/>
    <col min="2" max="2" width="10.5703125" style="4" customWidth="1"/>
    <col min="3" max="3" width="16" style="4" customWidth="1"/>
    <col min="4" max="4" width="12" style="4" customWidth="1"/>
    <col min="5" max="11" width="11.28515625" style="4" customWidth="1"/>
    <col min="12" max="12" width="9.85546875" style="4" customWidth="1"/>
    <col min="13" max="13" width="14.140625" style="4" customWidth="1"/>
    <col min="14" max="14" width="13.7109375" style="4" customWidth="1"/>
    <col min="15" max="16384" width="9.140625" style="4"/>
  </cols>
  <sheetData>
    <row r="1" spans="1:14" x14ac:dyDescent="0.2">
      <c r="A1" s="3"/>
      <c r="B1" s="3"/>
      <c r="C1" s="3"/>
      <c r="D1" s="3"/>
      <c r="E1" s="3"/>
      <c r="F1" s="3"/>
      <c r="G1" s="3"/>
      <c r="H1" s="3"/>
      <c r="I1" s="3"/>
      <c r="J1" s="3"/>
      <c r="K1" s="34" t="s">
        <v>9</v>
      </c>
      <c r="M1" s="3"/>
    </row>
    <row r="2" spans="1:14" ht="15" thickBot="1" x14ac:dyDescent="0.25">
      <c r="A2" s="3"/>
      <c r="B2" s="3"/>
      <c r="C2" s="3"/>
      <c r="D2" s="3"/>
      <c r="E2" s="3"/>
      <c r="F2" s="3"/>
      <c r="G2" s="3"/>
      <c r="H2" s="3"/>
      <c r="I2" s="3"/>
      <c r="J2" s="3"/>
      <c r="K2" s="33"/>
      <c r="L2" s="33"/>
      <c r="M2" s="33"/>
      <c r="N2" s="6"/>
    </row>
    <row r="3" spans="1:14" x14ac:dyDescent="0.2">
      <c r="A3" s="3"/>
      <c r="B3" s="3"/>
      <c r="C3" s="3"/>
      <c r="D3" s="5"/>
      <c r="E3" s="3"/>
      <c r="F3" s="3"/>
      <c r="G3" s="3"/>
      <c r="H3" s="3"/>
      <c r="I3" s="3"/>
      <c r="J3" s="3"/>
      <c r="K3" s="3"/>
      <c r="L3" s="3"/>
      <c r="M3" s="3"/>
    </row>
    <row r="4" spans="1:14" ht="15" thickBot="1" x14ac:dyDescent="0.25">
      <c r="A4" s="3"/>
      <c r="B4" s="3"/>
      <c r="C4" s="3"/>
      <c r="D4" s="3"/>
      <c r="E4" s="3"/>
      <c r="F4" s="3"/>
      <c r="G4" s="3"/>
      <c r="H4" s="3"/>
      <c r="I4" s="3"/>
      <c r="J4" s="3"/>
      <c r="K4" s="3"/>
      <c r="L4" s="3"/>
      <c r="M4" s="3"/>
    </row>
    <row r="5" spans="1:14" ht="15" customHeight="1" thickBot="1" x14ac:dyDescent="0.3">
      <c r="A5" s="118" t="s">
        <v>10</v>
      </c>
      <c r="B5" s="182"/>
      <c r="C5" s="190"/>
      <c r="D5" s="190"/>
      <c r="E5" s="35"/>
      <c r="F5" s="36" t="s">
        <v>1</v>
      </c>
      <c r="G5" s="29"/>
      <c r="I5" s="118" t="s">
        <v>47</v>
      </c>
      <c r="J5" s="126" t="str">
        <f>IFERROR(ROUND(SUMPRODUCT($M$14:$M$24,$N$14:$N$24)/SUM($N$14:$N$24),2),"-")</f>
        <v>-</v>
      </c>
      <c r="K5" s="129" t="s">
        <v>49</v>
      </c>
      <c r="L5" s="129"/>
      <c r="M5" s="130"/>
      <c r="N5" s="131"/>
    </row>
    <row r="6" spans="1:14" ht="15" customHeight="1" x14ac:dyDescent="0.2">
      <c r="A6" s="120"/>
      <c r="B6" s="121"/>
      <c r="C6" s="191" t="s">
        <v>27</v>
      </c>
      <c r="D6" s="192"/>
      <c r="E6" s="192"/>
      <c r="F6" s="37" t="str">
        <f>IF(COUNT(D14:D24)&gt;=1,"Yes","No")</f>
        <v>No</v>
      </c>
      <c r="G6" s="29"/>
      <c r="I6" s="120"/>
      <c r="J6" s="183"/>
      <c r="K6" s="139" t="s">
        <v>11</v>
      </c>
      <c r="L6" s="140"/>
      <c r="M6" s="141"/>
      <c r="N6" s="148" t="str">
        <f>IF($J$5="-","-",VLOOKUP($J$5,'MOTP Rating Table'!$A$2:$C$63,3,1))</f>
        <v>-</v>
      </c>
    </row>
    <row r="7" spans="1:14" ht="15" customHeight="1" x14ac:dyDescent="0.2">
      <c r="A7" s="120"/>
      <c r="B7" s="121"/>
      <c r="C7" s="193" t="s">
        <v>28</v>
      </c>
      <c r="D7" s="194"/>
      <c r="E7" s="194"/>
      <c r="F7" s="38" t="str">
        <f>IF(((IF(COUNT(E14:E24)&gt;0,1,0))+(IF(COUNT(F14:F24)&gt;0,1,0))+(IF(COUNT(G14:G24)&gt;0,1,0))+(IF(COUNT(H14:H24)&gt;0,1,0))+(IF(COUNT(I14:I24)&gt;0,1,0))+(IF(COUNT(J14:J24)&gt;0,1,0))+(IF(COUNT(K14:K24)&gt;0,1,0))&gt;=3),"Yes","No")</f>
        <v>No</v>
      </c>
      <c r="G7" s="30"/>
      <c r="I7" s="120"/>
      <c r="J7" s="183"/>
      <c r="K7" s="198"/>
      <c r="L7" s="199"/>
      <c r="M7" s="200"/>
      <c r="N7" s="181"/>
    </row>
    <row r="8" spans="1:14" ht="25.5" customHeight="1" thickBot="1" x14ac:dyDescent="0.25">
      <c r="A8" s="122"/>
      <c r="B8" s="123"/>
      <c r="C8" s="195" t="s">
        <v>22</v>
      </c>
      <c r="D8" s="196"/>
      <c r="E8" s="197"/>
      <c r="F8" s="70" t="str">
        <f>IF(COUNTIF($L$14:$L$24, "Yes")=8, "Yes", "No")</f>
        <v>No</v>
      </c>
      <c r="G8" s="30"/>
      <c r="I8" s="122"/>
      <c r="J8" s="184"/>
      <c r="K8" s="145"/>
      <c r="L8" s="146"/>
      <c r="M8" s="147"/>
      <c r="N8" s="150"/>
    </row>
    <row r="9" spans="1:14" ht="9" customHeight="1" thickBot="1" x14ac:dyDescent="0.3">
      <c r="A9" s="7"/>
      <c r="B9" s="7"/>
      <c r="C9" s="3"/>
      <c r="D9" s="3"/>
      <c r="E9" s="14"/>
      <c r="F9" s="15"/>
      <c r="G9" s="8"/>
      <c r="H9" s="15"/>
      <c r="I9" s="8"/>
      <c r="J9" s="8"/>
      <c r="K9" s="8"/>
      <c r="L9" s="9"/>
      <c r="M9" s="11"/>
    </row>
    <row r="10" spans="1:14" ht="15.75" customHeight="1" x14ac:dyDescent="0.2">
      <c r="A10" s="7"/>
      <c r="B10" s="7"/>
      <c r="C10" s="3"/>
      <c r="D10" s="152" t="s">
        <v>26</v>
      </c>
      <c r="E10" s="185"/>
      <c r="F10" s="185"/>
      <c r="G10" s="185"/>
      <c r="H10" s="185"/>
      <c r="I10" s="185"/>
      <c r="J10" s="185"/>
      <c r="K10" s="186"/>
      <c r="L10" s="9"/>
      <c r="M10" s="11"/>
    </row>
    <row r="11" spans="1:14" ht="10.5" customHeight="1" thickBot="1" x14ac:dyDescent="0.25">
      <c r="A11" s="3"/>
      <c r="B11" s="3"/>
      <c r="C11" s="3"/>
      <c r="D11" s="187"/>
      <c r="E11" s="188"/>
      <c r="F11" s="188"/>
      <c r="G11" s="188"/>
      <c r="H11" s="188"/>
      <c r="I11" s="188"/>
      <c r="J11" s="188"/>
      <c r="K11" s="189"/>
      <c r="L11" s="3"/>
      <c r="M11" s="3"/>
    </row>
    <row r="12" spans="1:14" ht="26.25" customHeight="1" x14ac:dyDescent="0.2">
      <c r="A12" s="108" t="s">
        <v>25</v>
      </c>
      <c r="B12" s="109"/>
      <c r="C12" s="110"/>
      <c r="D12" s="32" t="s">
        <v>12</v>
      </c>
      <c r="E12" s="18" t="s">
        <v>13</v>
      </c>
      <c r="F12" s="18" t="s">
        <v>14</v>
      </c>
      <c r="G12" s="18" t="s">
        <v>15</v>
      </c>
      <c r="H12" s="17" t="s">
        <v>16</v>
      </c>
      <c r="I12" s="17" t="s">
        <v>17</v>
      </c>
      <c r="J12" s="17" t="s">
        <v>18</v>
      </c>
      <c r="K12" s="17" t="s">
        <v>19</v>
      </c>
      <c r="L12" s="114" t="s">
        <v>24</v>
      </c>
      <c r="M12" s="116" t="s">
        <v>23</v>
      </c>
      <c r="N12" s="116" t="s">
        <v>29</v>
      </c>
    </row>
    <row r="13" spans="1:14" ht="30" customHeight="1" thickBot="1" x14ac:dyDescent="0.25">
      <c r="A13" s="111"/>
      <c r="B13" s="112"/>
      <c r="C13" s="113"/>
      <c r="D13" s="74"/>
      <c r="E13" s="74"/>
      <c r="F13" s="74"/>
      <c r="G13" s="74"/>
      <c r="H13" s="74"/>
      <c r="I13" s="16"/>
      <c r="J13" s="16"/>
      <c r="K13" s="16"/>
      <c r="L13" s="115"/>
      <c r="M13" s="117"/>
      <c r="N13" s="117"/>
    </row>
    <row r="14" spans="1:14" ht="25.5" customHeight="1" thickBot="1" x14ac:dyDescent="0.25">
      <c r="A14" s="158" t="s">
        <v>39</v>
      </c>
      <c r="B14" s="159"/>
      <c r="C14" s="42" t="s">
        <v>21</v>
      </c>
      <c r="D14" s="58"/>
      <c r="E14" s="64"/>
      <c r="F14" s="64"/>
      <c r="G14" s="64"/>
      <c r="H14" s="64"/>
      <c r="I14" s="64"/>
      <c r="J14" s="64"/>
      <c r="K14" s="76"/>
      <c r="L14" s="177" t="str">
        <f>IF(COUNT($D$14:$K$15)&gt;0,"Yes","No")</f>
        <v>No</v>
      </c>
      <c r="M14" s="179" t="str">
        <f>IFERROR(ROUND(AVERAGE($D$14:$K$15),2),"")</f>
        <v/>
      </c>
      <c r="N14" s="201" t="str">
        <f>IF(M14="","",0.05)</f>
        <v/>
      </c>
    </row>
    <row r="15" spans="1:14" ht="25.5" customHeight="1" thickBot="1" x14ac:dyDescent="0.25">
      <c r="A15" s="160"/>
      <c r="B15" s="161"/>
      <c r="C15" s="43" t="s">
        <v>20</v>
      </c>
      <c r="D15" s="59"/>
      <c r="E15" s="45"/>
      <c r="F15" s="45"/>
      <c r="G15" s="45"/>
      <c r="H15" s="45"/>
      <c r="I15" s="45"/>
      <c r="J15" s="45"/>
      <c r="K15" s="77"/>
      <c r="L15" s="178"/>
      <c r="M15" s="180"/>
      <c r="N15" s="201"/>
    </row>
    <row r="16" spans="1:14" ht="25.5" customHeight="1" thickBot="1" x14ac:dyDescent="0.25">
      <c r="A16" s="158" t="s">
        <v>35</v>
      </c>
      <c r="B16" s="159"/>
      <c r="C16" s="42" t="s">
        <v>21</v>
      </c>
      <c r="D16" s="60"/>
      <c r="E16" s="44"/>
      <c r="F16" s="44"/>
      <c r="G16" s="44"/>
      <c r="H16" s="44"/>
      <c r="I16" s="44"/>
      <c r="J16" s="44"/>
      <c r="K16" s="78"/>
      <c r="L16" s="177" t="str">
        <f>IF(COUNT($D$16:$K$17)&gt;0,"Yes","No")</f>
        <v>No</v>
      </c>
      <c r="M16" s="179" t="str">
        <f>IFERROR(ROUND(AVERAGE($D$16:$K$17),2),"")</f>
        <v/>
      </c>
      <c r="N16" s="201" t="str">
        <f>IF(M16="","",0.05)</f>
        <v/>
      </c>
    </row>
    <row r="17" spans="1:14" ht="25.5" customHeight="1" thickBot="1" x14ac:dyDescent="0.25">
      <c r="A17" s="160"/>
      <c r="B17" s="161"/>
      <c r="C17" s="43" t="s">
        <v>20</v>
      </c>
      <c r="D17" s="59"/>
      <c r="E17" s="45"/>
      <c r="F17" s="45"/>
      <c r="G17" s="45"/>
      <c r="H17" s="45"/>
      <c r="I17" s="45"/>
      <c r="J17" s="45"/>
      <c r="K17" s="77"/>
      <c r="L17" s="178"/>
      <c r="M17" s="180"/>
      <c r="N17" s="201"/>
    </row>
    <row r="18" spans="1:14" ht="46.5" customHeight="1" thickBot="1" x14ac:dyDescent="0.25">
      <c r="A18" s="170" t="s">
        <v>40</v>
      </c>
      <c r="B18" s="171"/>
      <c r="C18" s="202"/>
      <c r="D18" s="61"/>
      <c r="E18" s="46"/>
      <c r="F18" s="12"/>
      <c r="G18" s="12"/>
      <c r="H18" s="12"/>
      <c r="I18" s="12"/>
      <c r="J18" s="12"/>
      <c r="K18" s="79"/>
      <c r="L18" s="56" t="str">
        <f>IF(COUNT($D$18:$K$18)&gt;0,"Yes","No")</f>
        <v>No</v>
      </c>
      <c r="M18" s="23" t="str">
        <f>IFERROR(ROUND(AVERAGE($D$18:$K$18),2),"")</f>
        <v/>
      </c>
      <c r="N18" s="71" t="str">
        <f t="shared" ref="N18:N22" si="0">IF(M18="","",0.17)</f>
        <v/>
      </c>
    </row>
    <row r="19" spans="1:14" ht="46.5" customHeight="1" thickBot="1" x14ac:dyDescent="0.25">
      <c r="A19" s="170" t="s">
        <v>36</v>
      </c>
      <c r="B19" s="171"/>
      <c r="C19" s="202"/>
      <c r="D19" s="62"/>
      <c r="E19" s="31"/>
      <c r="F19" s="24"/>
      <c r="G19" s="24"/>
      <c r="H19" s="24"/>
      <c r="I19" s="24"/>
      <c r="J19" s="24"/>
      <c r="K19" s="80"/>
      <c r="L19" s="57" t="str">
        <f>IF(COUNT($D$19:$K$19)&gt;0,"Yes","No")</f>
        <v>No</v>
      </c>
      <c r="M19" s="23" t="str">
        <f>IFERROR(ROUND(AVERAGE($D$19:$K$19),2),"")</f>
        <v/>
      </c>
      <c r="N19" s="71" t="str">
        <f t="shared" si="0"/>
        <v/>
      </c>
    </row>
    <row r="20" spans="1:14" ht="46.5" customHeight="1" thickBot="1" x14ac:dyDescent="0.25">
      <c r="A20" s="170" t="s">
        <v>41</v>
      </c>
      <c r="B20" s="171"/>
      <c r="C20" s="202"/>
      <c r="D20" s="62"/>
      <c r="E20" s="31"/>
      <c r="F20" s="24"/>
      <c r="G20" s="24"/>
      <c r="H20" s="24"/>
      <c r="I20" s="24"/>
      <c r="J20" s="24"/>
      <c r="K20" s="80"/>
      <c r="L20" s="57" t="str">
        <f>IF(COUNT($D$20:$K$20)&gt;0,"Yes","No")</f>
        <v>No</v>
      </c>
      <c r="M20" s="23" t="str">
        <f>IFERROR(ROUND(AVERAGE($D$20:$K$20),2),"")</f>
        <v/>
      </c>
      <c r="N20" s="71" t="str">
        <f t="shared" si="0"/>
        <v/>
      </c>
    </row>
    <row r="21" spans="1:14" ht="46.5" customHeight="1" thickBot="1" x14ac:dyDescent="0.25">
      <c r="A21" s="170" t="s">
        <v>37</v>
      </c>
      <c r="B21" s="171"/>
      <c r="C21" s="202"/>
      <c r="D21" s="62"/>
      <c r="E21" s="31"/>
      <c r="F21" s="24"/>
      <c r="G21" s="24"/>
      <c r="H21" s="24"/>
      <c r="I21" s="24"/>
      <c r="J21" s="24"/>
      <c r="K21" s="80"/>
      <c r="L21" s="57" t="str">
        <f>IF(COUNT($D$21:$K$21)&gt;0,"Yes","No")</f>
        <v>No</v>
      </c>
      <c r="M21" s="23" t="str">
        <f>IFERROR(ROUND(AVERAGE($D$21:$K$21),2),"")</f>
        <v/>
      </c>
      <c r="N21" s="71" t="str">
        <f t="shared" si="0"/>
        <v/>
      </c>
    </row>
    <row r="22" spans="1:14" ht="46.5" customHeight="1" thickBot="1" x14ac:dyDescent="0.25">
      <c r="A22" s="170" t="s">
        <v>38</v>
      </c>
      <c r="B22" s="171"/>
      <c r="C22" s="202"/>
      <c r="D22" s="62"/>
      <c r="E22" s="31"/>
      <c r="F22" s="31"/>
      <c r="G22" s="31"/>
      <c r="H22" s="31"/>
      <c r="I22" s="31"/>
      <c r="J22" s="31"/>
      <c r="K22" s="81"/>
      <c r="L22" s="57" t="str">
        <f>IF(COUNT($D$22:$K$22)&gt;0,"Yes","No")</f>
        <v>No</v>
      </c>
      <c r="M22" s="23" t="str">
        <f>IFERROR(ROUND(AVERAGE($D$22:$K$22),2),"")</f>
        <v/>
      </c>
      <c r="N22" s="71" t="str">
        <f t="shared" si="0"/>
        <v/>
      </c>
    </row>
    <row r="23" spans="1:14" ht="25.5" customHeight="1" thickBot="1" x14ac:dyDescent="0.25">
      <c r="A23" s="173" t="s">
        <v>42</v>
      </c>
      <c r="B23" s="174"/>
      <c r="C23" s="42" t="s">
        <v>21</v>
      </c>
      <c r="D23" s="60"/>
      <c r="E23" s="44"/>
      <c r="F23" s="44"/>
      <c r="G23" s="44"/>
      <c r="H23" s="44"/>
      <c r="I23" s="44"/>
      <c r="J23" s="44"/>
      <c r="K23" s="78"/>
      <c r="L23" s="177" t="str">
        <f>IF(COUNT($D$23:$K$24)&gt;0,"Yes","No")</f>
        <v>No</v>
      </c>
      <c r="M23" s="179" t="str">
        <f>IFERROR(ROUND(AVERAGE($D$23:$K$24),2),"")</f>
        <v/>
      </c>
      <c r="N23" s="201" t="str">
        <f>IF(M23="","",0.05)</f>
        <v/>
      </c>
    </row>
    <row r="24" spans="1:14" ht="25.5" customHeight="1" thickBot="1" x14ac:dyDescent="0.25">
      <c r="A24" s="175"/>
      <c r="B24" s="176"/>
      <c r="C24" s="43" t="s">
        <v>20</v>
      </c>
      <c r="D24" s="63"/>
      <c r="E24" s="65"/>
      <c r="F24" s="65"/>
      <c r="G24" s="65"/>
      <c r="H24" s="65"/>
      <c r="I24" s="65"/>
      <c r="J24" s="65"/>
      <c r="K24" s="82"/>
      <c r="L24" s="178"/>
      <c r="M24" s="180"/>
      <c r="N24" s="201"/>
    </row>
    <row r="25" spans="1:14" ht="7.5" customHeight="1" x14ac:dyDescent="0.2">
      <c r="A25" s="10"/>
      <c r="B25" s="10"/>
      <c r="C25" s="10"/>
      <c r="D25" s="3"/>
      <c r="E25" s="3"/>
      <c r="F25" s="3"/>
      <c r="G25" s="3"/>
      <c r="H25" s="3"/>
      <c r="J25" s="3"/>
      <c r="K25" s="3"/>
      <c r="L25" s="3"/>
      <c r="M25" s="3"/>
    </row>
    <row r="26" spans="1:14" x14ac:dyDescent="0.2">
      <c r="A26" s="169"/>
      <c r="B26" s="169"/>
      <c r="C26" s="169"/>
      <c r="D26" s="169"/>
      <c r="E26" s="169"/>
      <c r="F26" s="169"/>
      <c r="G26" s="169"/>
      <c r="H26" s="169"/>
      <c r="I26" s="169"/>
      <c r="J26" s="169"/>
      <c r="K26" s="169"/>
      <c r="L26" s="169"/>
      <c r="M26" s="169"/>
      <c r="N26" s="169"/>
    </row>
  </sheetData>
  <protectedRanges>
    <protectedRange sqref="D13:K13" name="DateArray"/>
    <protectedRange sqref="K2:N2" name="NameArray"/>
    <protectedRange sqref="D14:K24" name="RatingsArray"/>
  </protectedRanges>
  <mergeCells count="33">
    <mergeCell ref="A26:N26"/>
    <mergeCell ref="N23:N24"/>
    <mergeCell ref="N12:N13"/>
    <mergeCell ref="N14:N15"/>
    <mergeCell ref="N16:N17"/>
    <mergeCell ref="A18:C18"/>
    <mergeCell ref="A19:C19"/>
    <mergeCell ref="A20:C20"/>
    <mergeCell ref="A23:B24"/>
    <mergeCell ref="A21:C21"/>
    <mergeCell ref="A22:C22"/>
    <mergeCell ref="M23:M24"/>
    <mergeCell ref="M12:M13"/>
    <mergeCell ref="A16:B17"/>
    <mergeCell ref="A14:B15"/>
    <mergeCell ref="A12:C13"/>
    <mergeCell ref="I5:I8"/>
    <mergeCell ref="A5:B8"/>
    <mergeCell ref="J5:J8"/>
    <mergeCell ref="L14:L15"/>
    <mergeCell ref="M14:M15"/>
    <mergeCell ref="D10:K11"/>
    <mergeCell ref="L12:L13"/>
    <mergeCell ref="C5:D5"/>
    <mergeCell ref="C6:E6"/>
    <mergeCell ref="C7:E7"/>
    <mergeCell ref="C8:E8"/>
    <mergeCell ref="K6:M8"/>
    <mergeCell ref="L23:L24"/>
    <mergeCell ref="M16:M17"/>
    <mergeCell ref="K5:N5"/>
    <mergeCell ref="L16:L17"/>
    <mergeCell ref="N6:N8"/>
  </mergeCells>
  <conditionalFormatting sqref="M14:M24">
    <cfRule type="cellIs" dxfId="41" priority="1" operator="equal">
      <formula>0</formula>
    </cfRule>
    <cfRule type="cellIs" dxfId="40" priority="14" operator="between">
      <formula>3.26</formula>
      <formula>4</formula>
    </cfRule>
    <cfRule type="cellIs" dxfId="39" priority="15" operator="between">
      <formula>3</formula>
      <formula>3.25</formula>
    </cfRule>
    <cfRule type="cellIs" dxfId="38" priority="16" operator="between">
      <formula>1.76</formula>
      <formula>2.99</formula>
    </cfRule>
    <cfRule type="cellIs" dxfId="37" priority="17" operator="between">
      <formula>1.56</formula>
      <formula>1.75</formula>
    </cfRule>
    <cfRule type="cellIs" dxfId="36" priority="18" operator="between">
      <formula>0</formula>
      <formula>1.55</formula>
    </cfRule>
  </conditionalFormatting>
  <conditionalFormatting sqref="L14 L16 L18:L23">
    <cfRule type="cellIs" dxfId="35" priority="19" operator="equal">
      <formula>4</formula>
    </cfRule>
  </conditionalFormatting>
  <conditionalFormatting sqref="J5:J8">
    <cfRule type="cellIs" dxfId="34" priority="4" operator="between">
      <formula>0</formula>
      <formula>1.55</formula>
    </cfRule>
    <cfRule type="cellIs" dxfId="33" priority="5" operator="between">
      <formula>1.76</formula>
      <formula>2.5</formula>
    </cfRule>
    <cfRule type="cellIs" dxfId="32" priority="6" operator="between">
      <formula>1.56</formula>
      <formula>1.75</formula>
    </cfRule>
    <cfRule type="cellIs" dxfId="31" priority="7" operator="between">
      <formula>2.51</formula>
      <formula>3.25</formula>
    </cfRule>
    <cfRule type="cellIs" dxfId="30" priority="8" operator="between">
      <formula>3.26</formula>
      <formula>4</formula>
    </cfRule>
  </conditionalFormatting>
  <conditionalFormatting sqref="L14:L24">
    <cfRule type="cellIs" dxfId="29" priority="2" operator="equal">
      <formula>"No"</formula>
    </cfRule>
    <cfRule type="cellIs" dxfId="28" priority="3" operator="equal">
      <formula>"Yes"</formula>
    </cfRule>
  </conditionalFormatting>
  <pageMargins left="0.7" right="0.7" top="0.75" bottom="0.75" header="0.3" footer="0.3"/>
  <pageSetup scale="70" fitToWidth="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LookUp!$A$2:$A$6</xm:f>
          </x14:formula1>
          <xm:sqref>D14:K24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election activeCell="D40" sqref="D40"/>
    </sheetView>
  </sheetViews>
  <sheetFormatPr defaultRowHeight="15" x14ac:dyDescent="0.25"/>
  <cols>
    <col min="1" max="1" width="13" customWidth="1"/>
  </cols>
  <sheetData>
    <row r="1" spans="1:1" x14ac:dyDescent="0.25">
      <c r="A1" t="s">
        <v>2</v>
      </c>
    </row>
    <row r="3" spans="1:1" x14ac:dyDescent="0.25">
      <c r="A3" s="2">
        <v>1</v>
      </c>
    </row>
    <row r="4" spans="1:1" x14ac:dyDescent="0.25">
      <c r="A4" s="2">
        <v>2</v>
      </c>
    </row>
    <row r="5" spans="1:1" x14ac:dyDescent="0.25">
      <c r="A5" s="2">
        <v>3</v>
      </c>
    </row>
    <row r="6" spans="1:1" x14ac:dyDescent="0.25">
      <c r="A6" s="2">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tabSelected="1" showWhiteSpace="0" zoomScaleNormal="100" workbookViewId="0">
      <selection activeCell="G16" sqref="G16"/>
    </sheetView>
  </sheetViews>
  <sheetFormatPr defaultRowHeight="14.25" x14ac:dyDescent="0.2"/>
  <cols>
    <col min="1" max="1" width="11.85546875" style="4" customWidth="1"/>
    <col min="2" max="2" width="10.5703125" style="4" customWidth="1"/>
    <col min="3" max="3" width="16" style="4" customWidth="1"/>
    <col min="4" max="4" width="12" style="4" customWidth="1"/>
    <col min="5" max="11" width="11.28515625" style="4" customWidth="1"/>
    <col min="12" max="12" width="9.85546875" style="4" customWidth="1"/>
    <col min="13" max="13" width="14.140625" style="4" customWidth="1"/>
    <col min="14" max="14" width="13.7109375" style="4" customWidth="1"/>
    <col min="15" max="16384" width="9.140625" style="4"/>
  </cols>
  <sheetData>
    <row r="1" spans="1:14" x14ac:dyDescent="0.2">
      <c r="A1" s="3"/>
      <c r="B1" s="3"/>
      <c r="C1" s="3"/>
      <c r="D1" s="3"/>
      <c r="E1" s="3"/>
      <c r="F1" s="3"/>
      <c r="G1" s="3"/>
      <c r="H1" s="3"/>
      <c r="I1" s="3"/>
      <c r="J1" s="3"/>
      <c r="K1" s="34" t="s">
        <v>9</v>
      </c>
      <c r="M1" s="3"/>
    </row>
    <row r="2" spans="1:14" ht="15" thickBot="1" x14ac:dyDescent="0.25">
      <c r="A2" s="3"/>
      <c r="B2" s="3"/>
      <c r="C2" s="3"/>
      <c r="D2" s="3"/>
      <c r="E2" s="3"/>
      <c r="F2" s="3"/>
      <c r="G2" s="3"/>
      <c r="H2" s="3"/>
      <c r="I2" s="3"/>
      <c r="J2" s="3"/>
      <c r="K2" s="33"/>
      <c r="L2" s="33"/>
      <c r="M2" s="33"/>
      <c r="N2" s="6"/>
    </row>
    <row r="3" spans="1:14" x14ac:dyDescent="0.2">
      <c r="A3" s="3"/>
      <c r="B3" s="3"/>
      <c r="C3" s="3"/>
      <c r="D3" s="5"/>
      <c r="E3" s="3"/>
      <c r="F3" s="3"/>
      <c r="G3" s="3"/>
      <c r="H3" s="3"/>
      <c r="I3" s="3"/>
      <c r="J3" s="3"/>
      <c r="K3" s="3"/>
      <c r="L3" s="3"/>
      <c r="M3" s="3"/>
    </row>
    <row r="4" spans="1:14" ht="15" thickBot="1" x14ac:dyDescent="0.25">
      <c r="A4" s="3"/>
      <c r="B4" s="3"/>
      <c r="C4" s="3"/>
      <c r="D4" s="3"/>
      <c r="E4" s="3"/>
      <c r="F4" s="3"/>
      <c r="G4" s="3"/>
      <c r="H4" s="3"/>
      <c r="I4" s="3"/>
      <c r="J4" s="3"/>
      <c r="K4" s="3"/>
      <c r="L4" s="3"/>
      <c r="M4" s="3"/>
    </row>
    <row r="5" spans="1:14" ht="15" customHeight="1" thickBot="1" x14ac:dyDescent="0.3">
      <c r="A5" s="118" t="s">
        <v>10</v>
      </c>
      <c r="B5" s="182"/>
      <c r="C5" s="190"/>
      <c r="D5" s="190"/>
      <c r="E5" s="35"/>
      <c r="F5" s="36" t="s">
        <v>1</v>
      </c>
      <c r="G5" s="29"/>
      <c r="I5" s="118" t="s">
        <v>47</v>
      </c>
      <c r="J5" s="126" t="str">
        <f>IFERROR(ROUND(SUMPRODUCT($M$14:$M$24,$N$14:$N$24)/SUM($N$14:$N$24),2),"-")</f>
        <v>-</v>
      </c>
      <c r="K5" s="129" t="s">
        <v>49</v>
      </c>
      <c r="L5" s="129"/>
      <c r="M5" s="130"/>
      <c r="N5" s="131"/>
    </row>
    <row r="6" spans="1:14" ht="15" customHeight="1" x14ac:dyDescent="0.2">
      <c r="A6" s="120"/>
      <c r="B6" s="121"/>
      <c r="C6" s="191" t="s">
        <v>27</v>
      </c>
      <c r="D6" s="192"/>
      <c r="E6" s="192"/>
      <c r="F6" s="37" t="str">
        <f>IF(COUNT(D14:D24)&gt;=1,"Yes","No")</f>
        <v>No</v>
      </c>
      <c r="G6" s="29"/>
      <c r="I6" s="120"/>
      <c r="J6" s="183"/>
      <c r="K6" s="139" t="s">
        <v>11</v>
      </c>
      <c r="L6" s="140"/>
      <c r="M6" s="141"/>
      <c r="N6" s="148" t="str">
        <f>IF($J$5="-","-",VLOOKUP($J$5,'MOTP Rating Table'!$A$2:$C$63,3,1))</f>
        <v>-</v>
      </c>
    </row>
    <row r="7" spans="1:14" ht="15" customHeight="1" x14ac:dyDescent="0.2">
      <c r="A7" s="120"/>
      <c r="B7" s="121"/>
      <c r="C7" s="193" t="s">
        <v>48</v>
      </c>
      <c r="D7" s="194"/>
      <c r="E7" s="194"/>
      <c r="F7" s="38" t="str">
        <f>IF(((IF(COUNT(E14:E24)&gt;0,1,0))+(IF(COUNT(F14:F24)&gt;0,1,0))+(IF(COUNT(G14:G24)&gt;0,1,0))+(IF(COUNT(H14:H24)&gt;0,1,0))+(IF(COUNT(I14:I24)&gt;0,1,0))+(IF(COUNT(J14:J24)&gt;0,1,0))+(IF(COUNT(K14:K24)&gt;0,1,0))&gt;=4),"Yes","No")</f>
        <v>No</v>
      </c>
      <c r="G7" s="30"/>
      <c r="I7" s="120"/>
      <c r="J7" s="183"/>
      <c r="K7" s="198"/>
      <c r="L7" s="199"/>
      <c r="M7" s="200"/>
      <c r="N7" s="181"/>
    </row>
    <row r="8" spans="1:14" ht="25.5" customHeight="1" thickBot="1" x14ac:dyDescent="0.25">
      <c r="A8" s="122"/>
      <c r="B8" s="123"/>
      <c r="C8" s="195" t="s">
        <v>22</v>
      </c>
      <c r="D8" s="196"/>
      <c r="E8" s="197"/>
      <c r="F8" s="70" t="str">
        <f>IF(COUNTIF($L$14:$L$24, "Yes")=8, "Yes", "No")</f>
        <v>No</v>
      </c>
      <c r="G8" s="30"/>
      <c r="I8" s="122"/>
      <c r="J8" s="184"/>
      <c r="K8" s="145"/>
      <c r="L8" s="146"/>
      <c r="M8" s="147"/>
      <c r="N8" s="150"/>
    </row>
    <row r="9" spans="1:14" ht="9" customHeight="1" thickBot="1" x14ac:dyDescent="0.3">
      <c r="A9" s="7"/>
      <c r="B9" s="7"/>
      <c r="C9" s="3"/>
      <c r="D9" s="3"/>
      <c r="E9" s="14"/>
      <c r="F9" s="15"/>
      <c r="G9" s="13"/>
      <c r="H9" s="15"/>
      <c r="I9" s="13"/>
      <c r="J9" s="13"/>
      <c r="K9" s="13"/>
      <c r="L9" s="9"/>
      <c r="M9" s="11"/>
    </row>
    <row r="10" spans="1:14" ht="15.75" customHeight="1" x14ac:dyDescent="0.2">
      <c r="A10" s="7"/>
      <c r="B10" s="7"/>
      <c r="C10" s="3"/>
      <c r="D10" s="152" t="s">
        <v>26</v>
      </c>
      <c r="E10" s="185"/>
      <c r="F10" s="185"/>
      <c r="G10" s="185"/>
      <c r="H10" s="185"/>
      <c r="I10" s="185"/>
      <c r="J10" s="185"/>
      <c r="K10" s="186"/>
      <c r="L10" s="9"/>
      <c r="M10" s="11"/>
    </row>
    <row r="11" spans="1:14" ht="10.5" customHeight="1" thickBot="1" x14ac:dyDescent="0.25">
      <c r="A11" s="3"/>
      <c r="B11" s="3"/>
      <c r="C11" s="3"/>
      <c r="D11" s="187"/>
      <c r="E11" s="188"/>
      <c r="F11" s="188"/>
      <c r="G11" s="188"/>
      <c r="H11" s="188"/>
      <c r="I11" s="188"/>
      <c r="J11" s="188"/>
      <c r="K11" s="189"/>
      <c r="L11" s="3"/>
      <c r="M11" s="3"/>
    </row>
    <row r="12" spans="1:14" ht="26.25" customHeight="1" x14ac:dyDescent="0.2">
      <c r="A12" s="108" t="s">
        <v>25</v>
      </c>
      <c r="B12" s="109"/>
      <c r="C12" s="110"/>
      <c r="D12" s="32" t="s">
        <v>12</v>
      </c>
      <c r="E12" s="18" t="s">
        <v>13</v>
      </c>
      <c r="F12" s="18" t="s">
        <v>14</v>
      </c>
      <c r="G12" s="18" t="s">
        <v>15</v>
      </c>
      <c r="H12" s="17" t="s">
        <v>33</v>
      </c>
      <c r="I12" s="17" t="s">
        <v>17</v>
      </c>
      <c r="J12" s="17" t="s">
        <v>18</v>
      </c>
      <c r="K12" s="17" t="s">
        <v>19</v>
      </c>
      <c r="L12" s="114" t="s">
        <v>24</v>
      </c>
      <c r="M12" s="116" t="s">
        <v>23</v>
      </c>
      <c r="N12" s="116" t="s">
        <v>29</v>
      </c>
    </row>
    <row r="13" spans="1:14" ht="30" customHeight="1" thickBot="1" x14ac:dyDescent="0.25">
      <c r="A13" s="111"/>
      <c r="B13" s="112"/>
      <c r="C13" s="113"/>
      <c r="D13" s="74"/>
      <c r="E13" s="74"/>
      <c r="F13" s="74"/>
      <c r="G13" s="74"/>
      <c r="H13" s="74"/>
      <c r="I13" s="16"/>
      <c r="J13" s="16"/>
      <c r="K13" s="16"/>
      <c r="L13" s="115"/>
      <c r="M13" s="117"/>
      <c r="N13" s="117"/>
    </row>
    <row r="14" spans="1:14" ht="25.5" customHeight="1" thickBot="1" x14ac:dyDescent="0.25">
      <c r="A14" s="158" t="s">
        <v>39</v>
      </c>
      <c r="B14" s="159"/>
      <c r="C14" s="42" t="s">
        <v>21</v>
      </c>
      <c r="D14" s="58"/>
      <c r="E14" s="64"/>
      <c r="F14" s="64"/>
      <c r="G14" s="64"/>
      <c r="H14" s="64"/>
      <c r="I14" s="64"/>
      <c r="J14" s="64"/>
      <c r="K14" s="76"/>
      <c r="L14" s="177" t="str">
        <f>IF(COUNT($D$14:$K$15)&gt;0,"Yes","No")</f>
        <v>No</v>
      </c>
      <c r="M14" s="179" t="str">
        <f>IFERROR(ROUND(AVERAGE($D$14:$K$15),2),"")</f>
        <v/>
      </c>
      <c r="N14" s="201" t="str">
        <f>IF(M14="","",0.05)</f>
        <v/>
      </c>
    </row>
    <row r="15" spans="1:14" ht="25.5" customHeight="1" thickBot="1" x14ac:dyDescent="0.25">
      <c r="A15" s="160"/>
      <c r="B15" s="161"/>
      <c r="C15" s="43" t="s">
        <v>20</v>
      </c>
      <c r="D15" s="59"/>
      <c r="E15" s="45"/>
      <c r="F15" s="45"/>
      <c r="G15" s="45"/>
      <c r="H15" s="45"/>
      <c r="I15" s="45"/>
      <c r="J15" s="45"/>
      <c r="K15" s="77"/>
      <c r="L15" s="178"/>
      <c r="M15" s="180"/>
      <c r="N15" s="201"/>
    </row>
    <row r="16" spans="1:14" ht="25.5" customHeight="1" thickBot="1" x14ac:dyDescent="0.25">
      <c r="A16" s="158" t="s">
        <v>35</v>
      </c>
      <c r="B16" s="159"/>
      <c r="C16" s="42" t="s">
        <v>21</v>
      </c>
      <c r="D16" s="60"/>
      <c r="E16" s="44"/>
      <c r="F16" s="44"/>
      <c r="G16" s="44"/>
      <c r="H16" s="44"/>
      <c r="I16" s="44"/>
      <c r="J16" s="44"/>
      <c r="K16" s="78"/>
      <c r="L16" s="177" t="str">
        <f>IF(COUNT($D$16:$K$17)&gt;0,"Yes","No")</f>
        <v>No</v>
      </c>
      <c r="M16" s="179" t="str">
        <f>IFERROR(ROUND(AVERAGE($D$16:$K$17),2),"")</f>
        <v/>
      </c>
      <c r="N16" s="201" t="str">
        <f>IF(M16="","",0.05)</f>
        <v/>
      </c>
    </row>
    <row r="17" spans="1:14" ht="25.5" customHeight="1" thickBot="1" x14ac:dyDescent="0.25">
      <c r="A17" s="160"/>
      <c r="B17" s="161"/>
      <c r="C17" s="43" t="s">
        <v>20</v>
      </c>
      <c r="D17" s="59"/>
      <c r="E17" s="45"/>
      <c r="F17" s="45"/>
      <c r="G17" s="45"/>
      <c r="H17" s="45"/>
      <c r="I17" s="45"/>
      <c r="J17" s="45"/>
      <c r="K17" s="77"/>
      <c r="L17" s="178"/>
      <c r="M17" s="180"/>
      <c r="N17" s="201"/>
    </row>
    <row r="18" spans="1:14" ht="46.5" customHeight="1" thickBot="1" x14ac:dyDescent="0.25">
      <c r="A18" s="170" t="s">
        <v>40</v>
      </c>
      <c r="B18" s="171"/>
      <c r="C18" s="202"/>
      <c r="D18" s="61"/>
      <c r="E18" s="46"/>
      <c r="F18" s="12"/>
      <c r="G18" s="12"/>
      <c r="H18" s="12"/>
      <c r="I18" s="12"/>
      <c r="J18" s="12"/>
      <c r="K18" s="79"/>
      <c r="L18" s="56" t="str">
        <f>IF(COUNT($D$18:$K$18)&gt;0,"Yes","No")</f>
        <v>No</v>
      </c>
      <c r="M18" s="106" t="str">
        <f>IFERROR(ROUND(AVERAGE($D$18:$K$18),2),"")</f>
        <v/>
      </c>
      <c r="N18" s="107" t="str">
        <f t="shared" ref="N18:N22" si="0">IF(M18="","",0.17)</f>
        <v/>
      </c>
    </row>
    <row r="19" spans="1:14" ht="46.5" customHeight="1" thickBot="1" x14ac:dyDescent="0.25">
      <c r="A19" s="170" t="s">
        <v>36</v>
      </c>
      <c r="B19" s="171"/>
      <c r="C19" s="202"/>
      <c r="D19" s="62"/>
      <c r="E19" s="31"/>
      <c r="F19" s="24"/>
      <c r="G19" s="24"/>
      <c r="H19" s="24"/>
      <c r="I19" s="24"/>
      <c r="J19" s="24"/>
      <c r="K19" s="80"/>
      <c r="L19" s="105" t="str">
        <f>IF(COUNT($D$19:$K$19)&gt;0,"Yes","No")</f>
        <v>No</v>
      </c>
      <c r="M19" s="106" t="str">
        <f>IFERROR(ROUND(AVERAGE($D$19:$K$19),2),"")</f>
        <v/>
      </c>
      <c r="N19" s="107" t="str">
        <f t="shared" si="0"/>
        <v/>
      </c>
    </row>
    <row r="20" spans="1:14" ht="46.5" customHeight="1" thickBot="1" x14ac:dyDescent="0.25">
      <c r="A20" s="170" t="s">
        <v>41</v>
      </c>
      <c r="B20" s="171"/>
      <c r="C20" s="202"/>
      <c r="D20" s="62"/>
      <c r="E20" s="31"/>
      <c r="F20" s="24"/>
      <c r="G20" s="24"/>
      <c r="H20" s="24"/>
      <c r="I20" s="24"/>
      <c r="J20" s="24"/>
      <c r="K20" s="80"/>
      <c r="L20" s="105" t="str">
        <f>IF(COUNT($D$20:$K$20)&gt;0,"Yes","No")</f>
        <v>No</v>
      </c>
      <c r="M20" s="106" t="str">
        <f>IFERROR(ROUND(AVERAGE($D$20:$K$20),2),"")</f>
        <v/>
      </c>
      <c r="N20" s="107" t="str">
        <f t="shared" si="0"/>
        <v/>
      </c>
    </row>
    <row r="21" spans="1:14" ht="46.5" customHeight="1" thickBot="1" x14ac:dyDescent="0.25">
      <c r="A21" s="170" t="s">
        <v>37</v>
      </c>
      <c r="B21" s="171"/>
      <c r="C21" s="202"/>
      <c r="D21" s="62"/>
      <c r="E21" s="31"/>
      <c r="F21" s="24"/>
      <c r="G21" s="24"/>
      <c r="H21" s="24"/>
      <c r="I21" s="24"/>
      <c r="J21" s="24"/>
      <c r="K21" s="80"/>
      <c r="L21" s="105" t="str">
        <f>IF(COUNT($D$21:$K$21)&gt;0,"Yes","No")</f>
        <v>No</v>
      </c>
      <c r="M21" s="106" t="str">
        <f>IFERROR(ROUND(AVERAGE($D$21:$K$21),2),"")</f>
        <v/>
      </c>
      <c r="N21" s="107" t="str">
        <f t="shared" si="0"/>
        <v/>
      </c>
    </row>
    <row r="22" spans="1:14" ht="46.5" customHeight="1" thickBot="1" x14ac:dyDescent="0.25">
      <c r="A22" s="170" t="s">
        <v>38</v>
      </c>
      <c r="B22" s="171"/>
      <c r="C22" s="202"/>
      <c r="D22" s="62"/>
      <c r="E22" s="31"/>
      <c r="F22" s="31"/>
      <c r="G22" s="31"/>
      <c r="H22" s="31"/>
      <c r="I22" s="31"/>
      <c r="J22" s="31"/>
      <c r="K22" s="81"/>
      <c r="L22" s="105" t="str">
        <f>IF(COUNT($D$22:$K$22)&gt;0,"Yes","No")</f>
        <v>No</v>
      </c>
      <c r="M22" s="106" t="str">
        <f>IFERROR(ROUND(AVERAGE($D$22:$K$22),2),"")</f>
        <v/>
      </c>
      <c r="N22" s="107" t="str">
        <f t="shared" si="0"/>
        <v/>
      </c>
    </row>
    <row r="23" spans="1:14" ht="25.5" customHeight="1" thickBot="1" x14ac:dyDescent="0.25">
      <c r="A23" s="173" t="s">
        <v>42</v>
      </c>
      <c r="B23" s="174"/>
      <c r="C23" s="42" t="s">
        <v>21</v>
      </c>
      <c r="D23" s="60"/>
      <c r="E23" s="44"/>
      <c r="F23" s="44"/>
      <c r="G23" s="44"/>
      <c r="H23" s="44"/>
      <c r="I23" s="44"/>
      <c r="J23" s="44"/>
      <c r="K23" s="78"/>
      <c r="L23" s="177" t="str">
        <f>IF(COUNT($D$23:$K$24)&gt;0,"Yes","No")</f>
        <v>No</v>
      </c>
      <c r="M23" s="179" t="str">
        <f>IFERROR(ROUND(AVERAGE($D$23:$K$24),2),"")</f>
        <v/>
      </c>
      <c r="N23" s="201" t="str">
        <f>IF(M23="","",0.05)</f>
        <v/>
      </c>
    </row>
    <row r="24" spans="1:14" ht="25.5" customHeight="1" thickBot="1" x14ac:dyDescent="0.25">
      <c r="A24" s="175"/>
      <c r="B24" s="176"/>
      <c r="C24" s="43" t="s">
        <v>20</v>
      </c>
      <c r="D24" s="63"/>
      <c r="E24" s="65"/>
      <c r="F24" s="65"/>
      <c r="G24" s="65"/>
      <c r="H24" s="65"/>
      <c r="I24" s="65"/>
      <c r="J24" s="65"/>
      <c r="K24" s="82"/>
      <c r="L24" s="178"/>
      <c r="M24" s="180"/>
      <c r="N24" s="201"/>
    </row>
    <row r="25" spans="1:14" ht="7.5" customHeight="1" x14ac:dyDescent="0.2">
      <c r="A25" s="10"/>
      <c r="B25" s="10"/>
      <c r="C25" s="10"/>
      <c r="D25" s="3"/>
      <c r="E25" s="3"/>
      <c r="F25" s="3"/>
      <c r="G25" s="3"/>
      <c r="H25" s="3"/>
      <c r="J25" s="3"/>
      <c r="K25" s="3"/>
      <c r="L25" s="3"/>
      <c r="M25" s="3"/>
    </row>
    <row r="26" spans="1:14" x14ac:dyDescent="0.2">
      <c r="A26" s="169"/>
      <c r="B26" s="169"/>
      <c r="C26" s="169"/>
      <c r="D26" s="169"/>
      <c r="E26" s="169"/>
      <c r="F26" s="169"/>
      <c r="G26" s="169"/>
      <c r="H26" s="169"/>
      <c r="I26" s="169"/>
      <c r="J26" s="169"/>
      <c r="K26" s="169"/>
      <c r="L26" s="169"/>
      <c r="M26" s="169"/>
      <c r="N26" s="169"/>
    </row>
  </sheetData>
  <protectedRanges>
    <protectedRange sqref="D13:K13" name="DateArray"/>
    <protectedRange sqref="K2:N2" name="NameArray"/>
    <protectedRange sqref="D14:K24" name="RatingsArray"/>
  </protectedRanges>
  <mergeCells count="33">
    <mergeCell ref="A5:B8"/>
    <mergeCell ref="C5:D5"/>
    <mergeCell ref="I5:I8"/>
    <mergeCell ref="J5:J8"/>
    <mergeCell ref="K5:N5"/>
    <mergeCell ref="C6:E6"/>
    <mergeCell ref="K6:M8"/>
    <mergeCell ref="N6:N8"/>
    <mergeCell ref="C7:E7"/>
    <mergeCell ref="C8:E8"/>
    <mergeCell ref="N12:N13"/>
    <mergeCell ref="A14:B15"/>
    <mergeCell ref="L14:L15"/>
    <mergeCell ref="M14:M15"/>
    <mergeCell ref="N14:N15"/>
    <mergeCell ref="A19:C19"/>
    <mergeCell ref="D10:K11"/>
    <mergeCell ref="A12:C13"/>
    <mergeCell ref="L12:L13"/>
    <mergeCell ref="M12:M13"/>
    <mergeCell ref="A16:B17"/>
    <mergeCell ref="L16:L17"/>
    <mergeCell ref="M16:M17"/>
    <mergeCell ref="N16:N17"/>
    <mergeCell ref="A18:C18"/>
    <mergeCell ref="N23:N24"/>
    <mergeCell ref="A26:N26"/>
    <mergeCell ref="A20:C20"/>
    <mergeCell ref="A21:C21"/>
    <mergeCell ref="A22:C22"/>
    <mergeCell ref="A23:B24"/>
    <mergeCell ref="L23:L24"/>
    <mergeCell ref="M23:M24"/>
  </mergeCells>
  <conditionalFormatting sqref="M14:M24">
    <cfRule type="cellIs" dxfId="27" priority="1" operator="equal">
      <formula>0</formula>
    </cfRule>
    <cfRule type="cellIs" dxfId="26" priority="9" operator="between">
      <formula>3.26</formula>
      <formula>4</formula>
    </cfRule>
    <cfRule type="cellIs" dxfId="25" priority="10" operator="between">
      <formula>3</formula>
      <formula>3.25</formula>
    </cfRule>
    <cfRule type="cellIs" dxfId="24" priority="11" operator="between">
      <formula>1.76</formula>
      <formula>2.99</formula>
    </cfRule>
    <cfRule type="cellIs" dxfId="23" priority="12" operator="between">
      <formula>1.56</formula>
      <formula>1.75</formula>
    </cfRule>
    <cfRule type="cellIs" dxfId="22" priority="13" operator="between">
      <formula>0</formula>
      <formula>1.55</formula>
    </cfRule>
  </conditionalFormatting>
  <conditionalFormatting sqref="L14 L16 L18:L23">
    <cfRule type="cellIs" dxfId="21" priority="14" operator="equal">
      <formula>4</formula>
    </cfRule>
  </conditionalFormatting>
  <conditionalFormatting sqref="J5:J8">
    <cfRule type="cellIs" dxfId="20" priority="4" operator="between">
      <formula>0</formula>
      <formula>1.55</formula>
    </cfRule>
    <cfRule type="cellIs" dxfId="19" priority="5" operator="between">
      <formula>1.76</formula>
      <formula>2.5</formula>
    </cfRule>
    <cfRule type="cellIs" dxfId="18" priority="6" operator="between">
      <formula>1.56</formula>
      <formula>1.75</formula>
    </cfRule>
    <cfRule type="cellIs" dxfId="17" priority="7" operator="between">
      <formula>2.51</formula>
      <formula>3.25</formula>
    </cfRule>
    <cfRule type="cellIs" dxfId="16" priority="8" operator="between">
      <formula>3.26</formula>
      <formula>4</formula>
    </cfRule>
  </conditionalFormatting>
  <conditionalFormatting sqref="L14:L24">
    <cfRule type="cellIs" dxfId="15" priority="2" operator="equal">
      <formula>"No"</formula>
    </cfRule>
    <cfRule type="cellIs" dxfId="14" priority="3" operator="equal">
      <formula>"Yes"</formula>
    </cfRule>
  </conditionalFormatting>
  <pageMargins left="0.7" right="0.7" top="0.75" bottom="0.75" header="0.3" footer="0.3"/>
  <pageSetup scale="70" fitToWidth="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LookUp!$A$2:$A$6</xm:f>
          </x14:formula1>
          <xm:sqref>D14:K24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showWhiteSpace="0" zoomScaleNormal="100" workbookViewId="0">
      <selection activeCell="I21" sqref="I21"/>
    </sheetView>
  </sheetViews>
  <sheetFormatPr defaultRowHeight="14.25" x14ac:dyDescent="0.2"/>
  <cols>
    <col min="1" max="1" width="11.85546875" style="4" customWidth="1"/>
    <col min="2" max="2" width="10.5703125" style="4" customWidth="1"/>
    <col min="3" max="3" width="16" style="4" customWidth="1"/>
    <col min="4" max="4" width="12" style="4" customWidth="1"/>
    <col min="5" max="11" width="11.28515625" style="4" customWidth="1"/>
    <col min="12" max="12" width="9.85546875" style="4" customWidth="1"/>
    <col min="13" max="13" width="14.140625" style="4" customWidth="1"/>
    <col min="14" max="14" width="13.7109375" style="4" customWidth="1"/>
    <col min="15" max="16384" width="9.140625" style="4"/>
  </cols>
  <sheetData>
    <row r="1" spans="1:14" x14ac:dyDescent="0.2">
      <c r="A1" s="3"/>
      <c r="B1" s="3"/>
      <c r="C1" s="3"/>
      <c r="D1" s="3"/>
      <c r="E1" s="3"/>
      <c r="F1" s="3"/>
      <c r="G1" s="3"/>
      <c r="H1" s="3"/>
      <c r="I1" s="3"/>
      <c r="J1" s="3"/>
      <c r="K1" s="34" t="s">
        <v>9</v>
      </c>
      <c r="M1" s="3"/>
    </row>
    <row r="2" spans="1:14" ht="15" thickBot="1" x14ac:dyDescent="0.25">
      <c r="A2" s="3"/>
      <c r="B2" s="3"/>
      <c r="C2" s="3"/>
      <c r="D2" s="3"/>
      <c r="E2" s="3"/>
      <c r="F2" s="3"/>
      <c r="G2" s="3"/>
      <c r="H2" s="3"/>
      <c r="I2" s="3"/>
      <c r="J2" s="3"/>
      <c r="K2" s="33"/>
      <c r="L2" s="33"/>
      <c r="M2" s="33"/>
      <c r="N2" s="6"/>
    </row>
    <row r="3" spans="1:14" x14ac:dyDescent="0.2">
      <c r="A3" s="3"/>
      <c r="B3" s="3"/>
      <c r="C3" s="3"/>
      <c r="D3" s="5"/>
      <c r="E3" s="3"/>
      <c r="F3" s="3"/>
      <c r="G3" s="3"/>
      <c r="H3" s="3"/>
      <c r="I3" s="3"/>
      <c r="J3" s="3"/>
      <c r="K3" s="3"/>
      <c r="L3" s="3"/>
      <c r="M3" s="3"/>
    </row>
    <row r="4" spans="1:14" ht="15" thickBot="1" x14ac:dyDescent="0.25">
      <c r="A4" s="3"/>
      <c r="B4" s="3"/>
      <c r="C4" s="3"/>
      <c r="D4" s="3"/>
      <c r="E4" s="3"/>
      <c r="F4" s="3"/>
      <c r="G4" s="3"/>
      <c r="H4" s="3"/>
      <c r="I4" s="3"/>
      <c r="J4" s="3"/>
      <c r="K4" s="3"/>
      <c r="L4" s="3"/>
      <c r="M4" s="3"/>
    </row>
    <row r="5" spans="1:14" ht="15" customHeight="1" thickBot="1" x14ac:dyDescent="0.3">
      <c r="A5" s="118" t="s">
        <v>10</v>
      </c>
      <c r="B5" s="182"/>
      <c r="C5" s="190"/>
      <c r="D5" s="190"/>
      <c r="E5" s="35"/>
      <c r="F5" s="36" t="s">
        <v>1</v>
      </c>
      <c r="G5" s="29"/>
      <c r="I5" s="118" t="s">
        <v>47</v>
      </c>
      <c r="J5" s="126" t="str">
        <f>IFERROR(ROUND(SUMPRODUCT($M$14:$M$24,$N$14:$N$24)/SUM($N$14:$N$24),2),"-")</f>
        <v>-</v>
      </c>
      <c r="K5" s="129" t="s">
        <v>49</v>
      </c>
      <c r="L5" s="129"/>
      <c r="M5" s="130"/>
      <c r="N5" s="131"/>
    </row>
    <row r="6" spans="1:14" ht="15" customHeight="1" x14ac:dyDescent="0.2">
      <c r="A6" s="120"/>
      <c r="B6" s="121"/>
      <c r="C6" s="191" t="s">
        <v>27</v>
      </c>
      <c r="D6" s="192"/>
      <c r="E6" s="192"/>
      <c r="F6" s="37" t="str">
        <f>IF(COUNT(D14:D24)&gt;=1,"Yes","No")</f>
        <v>No</v>
      </c>
      <c r="G6" s="29"/>
      <c r="I6" s="120"/>
      <c r="J6" s="183"/>
      <c r="K6" s="139" t="s">
        <v>11</v>
      </c>
      <c r="L6" s="140"/>
      <c r="M6" s="141"/>
      <c r="N6" s="148" t="str">
        <f>IF($J$5="-","-",VLOOKUP($J$5,'MOTP Rating Table'!$A$2:$C$63,3,1))</f>
        <v>-</v>
      </c>
    </row>
    <row r="7" spans="1:14" ht="15" customHeight="1" x14ac:dyDescent="0.2">
      <c r="A7" s="120"/>
      <c r="B7" s="121"/>
      <c r="C7" s="193" t="s">
        <v>54</v>
      </c>
      <c r="D7" s="194"/>
      <c r="E7" s="194"/>
      <c r="F7" s="38" t="str">
        <f>IF(((IF(COUNT(E14:E24)&gt;0,1,0))+(IF(COUNT(F14:F24)&gt;0,1,0))+(IF(COUNT(G14:G24)&gt;0,1,0))+(IF(COUNT(H14:H24)&gt;0,1,0))+(IF(COUNT(I14:I24)&gt;0,1,0))+(IF(COUNT(J14:J24)&gt;0,1,0))+(IF(COUNT(K14:K24)&gt;0,1,0))&gt;=1),"Yes","No")</f>
        <v>No</v>
      </c>
      <c r="G7" s="30"/>
      <c r="I7" s="120"/>
      <c r="J7" s="183"/>
      <c r="K7" s="198"/>
      <c r="L7" s="199"/>
      <c r="M7" s="200"/>
      <c r="N7" s="181"/>
    </row>
    <row r="8" spans="1:14" ht="25.5" customHeight="1" thickBot="1" x14ac:dyDescent="0.25">
      <c r="A8" s="122"/>
      <c r="B8" s="123"/>
      <c r="C8" s="195" t="s">
        <v>22</v>
      </c>
      <c r="D8" s="196"/>
      <c r="E8" s="197"/>
      <c r="F8" s="70" t="str">
        <f>IF(COUNTIF($L$14:$L$24, "Yes")=8, "Yes", "No")</f>
        <v>No</v>
      </c>
      <c r="G8" s="30"/>
      <c r="I8" s="122"/>
      <c r="J8" s="184"/>
      <c r="K8" s="145"/>
      <c r="L8" s="146"/>
      <c r="M8" s="147"/>
      <c r="N8" s="150"/>
    </row>
    <row r="9" spans="1:14" ht="9" customHeight="1" thickBot="1" x14ac:dyDescent="0.3">
      <c r="A9" s="7"/>
      <c r="B9" s="7"/>
      <c r="C9" s="3"/>
      <c r="D9" s="3"/>
      <c r="E9" s="14"/>
      <c r="F9" s="15"/>
      <c r="G9" s="13"/>
      <c r="H9" s="15"/>
      <c r="I9" s="13"/>
      <c r="J9" s="13"/>
      <c r="K9" s="13"/>
      <c r="L9" s="9"/>
      <c r="M9" s="11"/>
    </row>
    <row r="10" spans="1:14" ht="15.75" customHeight="1" x14ac:dyDescent="0.2">
      <c r="A10" s="7"/>
      <c r="B10" s="7"/>
      <c r="C10" s="3"/>
      <c r="D10" s="152" t="s">
        <v>26</v>
      </c>
      <c r="E10" s="185"/>
      <c r="F10" s="185"/>
      <c r="G10" s="185"/>
      <c r="H10" s="185"/>
      <c r="I10" s="185"/>
      <c r="J10" s="185"/>
      <c r="K10" s="186"/>
      <c r="L10" s="9"/>
      <c r="M10" s="11"/>
    </row>
    <row r="11" spans="1:14" ht="10.5" customHeight="1" thickBot="1" x14ac:dyDescent="0.25">
      <c r="A11" s="3"/>
      <c r="B11" s="3"/>
      <c r="C11" s="3"/>
      <c r="D11" s="187"/>
      <c r="E11" s="188"/>
      <c r="F11" s="188"/>
      <c r="G11" s="188"/>
      <c r="H11" s="188"/>
      <c r="I11" s="188"/>
      <c r="J11" s="188"/>
      <c r="K11" s="189"/>
      <c r="L11" s="3"/>
      <c r="M11" s="3"/>
    </row>
    <row r="12" spans="1:14" ht="26.25" customHeight="1" x14ac:dyDescent="0.2">
      <c r="A12" s="108" t="s">
        <v>25</v>
      </c>
      <c r="B12" s="109"/>
      <c r="C12" s="110"/>
      <c r="D12" s="32" t="s">
        <v>12</v>
      </c>
      <c r="E12" s="18" t="s">
        <v>13</v>
      </c>
      <c r="F12" s="18" t="s">
        <v>53</v>
      </c>
      <c r="G12" s="18" t="s">
        <v>31</v>
      </c>
      <c r="H12" s="17" t="s">
        <v>16</v>
      </c>
      <c r="I12" s="17" t="s">
        <v>17</v>
      </c>
      <c r="J12" s="17" t="s">
        <v>18</v>
      </c>
      <c r="K12" s="17" t="s">
        <v>19</v>
      </c>
      <c r="L12" s="114" t="s">
        <v>24</v>
      </c>
      <c r="M12" s="116" t="s">
        <v>23</v>
      </c>
      <c r="N12" s="116" t="s">
        <v>29</v>
      </c>
    </row>
    <row r="13" spans="1:14" ht="30" customHeight="1" thickBot="1" x14ac:dyDescent="0.25">
      <c r="A13" s="111"/>
      <c r="B13" s="112"/>
      <c r="C13" s="113"/>
      <c r="D13" s="74"/>
      <c r="E13" s="74"/>
      <c r="F13" s="74"/>
      <c r="G13" s="74"/>
      <c r="H13" s="74"/>
      <c r="I13" s="16"/>
      <c r="J13" s="16"/>
      <c r="K13" s="16"/>
      <c r="L13" s="115"/>
      <c r="M13" s="117"/>
      <c r="N13" s="117"/>
    </row>
    <row r="14" spans="1:14" ht="25.5" customHeight="1" thickBot="1" x14ac:dyDescent="0.25">
      <c r="A14" s="158" t="s">
        <v>39</v>
      </c>
      <c r="B14" s="159"/>
      <c r="C14" s="42" t="s">
        <v>21</v>
      </c>
      <c r="D14" s="58"/>
      <c r="E14" s="64"/>
      <c r="F14" s="64"/>
      <c r="G14" s="64"/>
      <c r="H14" s="64"/>
      <c r="I14" s="64"/>
      <c r="J14" s="64"/>
      <c r="K14" s="76"/>
      <c r="L14" s="177" t="str">
        <f>IF(COUNT($D$14:$K$15)&gt;0,"Yes","No")</f>
        <v>No</v>
      </c>
      <c r="M14" s="179" t="str">
        <f>IFERROR(ROUND(AVERAGE($D$14:$K$15),2),"")</f>
        <v/>
      </c>
      <c r="N14" s="201" t="str">
        <f>IF(M14="","",0.05)</f>
        <v/>
      </c>
    </row>
    <row r="15" spans="1:14" ht="25.5" customHeight="1" thickBot="1" x14ac:dyDescent="0.25">
      <c r="A15" s="160"/>
      <c r="B15" s="161"/>
      <c r="C15" s="43" t="s">
        <v>20</v>
      </c>
      <c r="D15" s="59"/>
      <c r="E15" s="45"/>
      <c r="F15" s="45"/>
      <c r="G15" s="45"/>
      <c r="H15" s="45"/>
      <c r="I15" s="45"/>
      <c r="J15" s="45"/>
      <c r="K15" s="77"/>
      <c r="L15" s="178"/>
      <c r="M15" s="180"/>
      <c r="N15" s="201"/>
    </row>
    <row r="16" spans="1:14" ht="25.5" customHeight="1" thickBot="1" x14ac:dyDescent="0.25">
      <c r="A16" s="158" t="s">
        <v>35</v>
      </c>
      <c r="B16" s="159"/>
      <c r="C16" s="42" t="s">
        <v>21</v>
      </c>
      <c r="D16" s="60"/>
      <c r="E16" s="44"/>
      <c r="F16" s="44"/>
      <c r="G16" s="44"/>
      <c r="H16" s="44"/>
      <c r="I16" s="44"/>
      <c r="J16" s="44"/>
      <c r="K16" s="78"/>
      <c r="L16" s="177" t="str">
        <f>IF(COUNT($D$16:$K$17)&gt;0,"Yes","No")</f>
        <v>No</v>
      </c>
      <c r="M16" s="179" t="str">
        <f>IFERROR(ROUND(AVERAGE($D$16:$K$17),2),"")</f>
        <v/>
      </c>
      <c r="N16" s="201" t="str">
        <f>IF(M16="","",0.05)</f>
        <v/>
      </c>
    </row>
    <row r="17" spans="1:14" ht="25.5" customHeight="1" thickBot="1" x14ac:dyDescent="0.25">
      <c r="A17" s="160"/>
      <c r="B17" s="161"/>
      <c r="C17" s="43" t="s">
        <v>20</v>
      </c>
      <c r="D17" s="59"/>
      <c r="E17" s="45"/>
      <c r="F17" s="45"/>
      <c r="G17" s="45"/>
      <c r="H17" s="45"/>
      <c r="I17" s="45"/>
      <c r="J17" s="45"/>
      <c r="K17" s="77"/>
      <c r="L17" s="178"/>
      <c r="M17" s="180"/>
      <c r="N17" s="201"/>
    </row>
    <row r="18" spans="1:14" ht="46.5" customHeight="1" thickBot="1" x14ac:dyDescent="0.25">
      <c r="A18" s="170" t="s">
        <v>40</v>
      </c>
      <c r="B18" s="171"/>
      <c r="C18" s="202"/>
      <c r="D18" s="61"/>
      <c r="E18" s="46"/>
      <c r="F18" s="12"/>
      <c r="G18" s="12"/>
      <c r="H18" s="12"/>
      <c r="I18" s="12"/>
      <c r="J18" s="12"/>
      <c r="K18" s="79"/>
      <c r="L18" s="56" t="str">
        <f>IF(COUNT($D$18:$K$18)&gt;0,"Yes","No")</f>
        <v>No</v>
      </c>
      <c r="M18" s="106" t="str">
        <f>IFERROR(ROUND(AVERAGE($D$18:$K$18),2),"")</f>
        <v/>
      </c>
      <c r="N18" s="107" t="str">
        <f t="shared" ref="N18:N22" si="0">IF(M18="","",0.17)</f>
        <v/>
      </c>
    </row>
    <row r="19" spans="1:14" ht="46.5" customHeight="1" thickBot="1" x14ac:dyDescent="0.25">
      <c r="A19" s="170" t="s">
        <v>36</v>
      </c>
      <c r="B19" s="171"/>
      <c r="C19" s="202"/>
      <c r="D19" s="62"/>
      <c r="E19" s="31"/>
      <c r="F19" s="24"/>
      <c r="G19" s="24"/>
      <c r="H19" s="24"/>
      <c r="I19" s="24"/>
      <c r="J19" s="24"/>
      <c r="K19" s="80"/>
      <c r="L19" s="105" t="str">
        <f>IF(COUNT($D$19:$K$19)&gt;0,"Yes","No")</f>
        <v>No</v>
      </c>
      <c r="M19" s="106" t="str">
        <f>IFERROR(ROUND(AVERAGE($D$19:$K$19),2),"")</f>
        <v/>
      </c>
      <c r="N19" s="107" t="str">
        <f t="shared" si="0"/>
        <v/>
      </c>
    </row>
    <row r="20" spans="1:14" ht="46.5" customHeight="1" thickBot="1" x14ac:dyDescent="0.25">
      <c r="A20" s="170" t="s">
        <v>41</v>
      </c>
      <c r="B20" s="171"/>
      <c r="C20" s="202"/>
      <c r="D20" s="62"/>
      <c r="E20" s="31"/>
      <c r="F20" s="24"/>
      <c r="G20" s="24"/>
      <c r="H20" s="24"/>
      <c r="I20" s="24"/>
      <c r="J20" s="24"/>
      <c r="K20" s="80"/>
      <c r="L20" s="105" t="str">
        <f>IF(COUNT($D$20:$K$20)&gt;0,"Yes","No")</f>
        <v>No</v>
      </c>
      <c r="M20" s="106" t="str">
        <f>IFERROR(ROUND(AVERAGE($D$20:$K$20),2),"")</f>
        <v/>
      </c>
      <c r="N20" s="107" t="str">
        <f t="shared" si="0"/>
        <v/>
      </c>
    </row>
    <row r="21" spans="1:14" ht="46.5" customHeight="1" thickBot="1" x14ac:dyDescent="0.25">
      <c r="A21" s="170" t="s">
        <v>37</v>
      </c>
      <c r="B21" s="171"/>
      <c r="C21" s="202"/>
      <c r="D21" s="62"/>
      <c r="E21" s="31"/>
      <c r="F21" s="24"/>
      <c r="G21" s="24"/>
      <c r="H21" s="24"/>
      <c r="I21" s="24"/>
      <c r="J21" s="24"/>
      <c r="K21" s="80"/>
      <c r="L21" s="105" t="str">
        <f>IF(COUNT($D$21:$K$21)&gt;0,"Yes","No")</f>
        <v>No</v>
      </c>
      <c r="M21" s="106" t="str">
        <f>IFERROR(ROUND(AVERAGE($D$21:$K$21),2),"")</f>
        <v/>
      </c>
      <c r="N21" s="107" t="str">
        <f t="shared" si="0"/>
        <v/>
      </c>
    </row>
    <row r="22" spans="1:14" ht="46.5" customHeight="1" thickBot="1" x14ac:dyDescent="0.25">
      <c r="A22" s="170" t="s">
        <v>38</v>
      </c>
      <c r="B22" s="171"/>
      <c r="C22" s="202"/>
      <c r="D22" s="62"/>
      <c r="E22" s="31"/>
      <c r="F22" s="31"/>
      <c r="G22" s="31"/>
      <c r="H22" s="31"/>
      <c r="I22" s="31"/>
      <c r="J22" s="31"/>
      <c r="K22" s="81"/>
      <c r="L22" s="105" t="str">
        <f>IF(COUNT($D$22:$K$22)&gt;0,"Yes","No")</f>
        <v>No</v>
      </c>
      <c r="M22" s="106" t="str">
        <f>IFERROR(ROUND(AVERAGE($D$22:$K$22),2),"")</f>
        <v/>
      </c>
      <c r="N22" s="107" t="str">
        <f t="shared" si="0"/>
        <v/>
      </c>
    </row>
    <row r="23" spans="1:14" ht="25.5" customHeight="1" thickBot="1" x14ac:dyDescent="0.25">
      <c r="A23" s="173" t="s">
        <v>42</v>
      </c>
      <c r="B23" s="174"/>
      <c r="C23" s="42" t="s">
        <v>21</v>
      </c>
      <c r="D23" s="60"/>
      <c r="E23" s="44"/>
      <c r="F23" s="44"/>
      <c r="G23" s="44"/>
      <c r="H23" s="44"/>
      <c r="I23" s="44"/>
      <c r="J23" s="44"/>
      <c r="K23" s="78"/>
      <c r="L23" s="177" t="str">
        <f>IF(COUNT($D$23:$K$24)&gt;0,"Yes","No")</f>
        <v>No</v>
      </c>
      <c r="M23" s="179" t="str">
        <f>IFERROR(ROUND(AVERAGE($D$23:$K$24),2),"")</f>
        <v/>
      </c>
      <c r="N23" s="201" t="str">
        <f>IF(M23="","",0.05)</f>
        <v/>
      </c>
    </row>
    <row r="24" spans="1:14" ht="25.5" customHeight="1" thickBot="1" x14ac:dyDescent="0.25">
      <c r="A24" s="175"/>
      <c r="B24" s="176"/>
      <c r="C24" s="43" t="s">
        <v>20</v>
      </c>
      <c r="D24" s="63"/>
      <c r="E24" s="65"/>
      <c r="F24" s="65"/>
      <c r="G24" s="65"/>
      <c r="H24" s="65"/>
      <c r="I24" s="65"/>
      <c r="J24" s="65"/>
      <c r="K24" s="82"/>
      <c r="L24" s="178"/>
      <c r="M24" s="180"/>
      <c r="N24" s="201"/>
    </row>
    <row r="25" spans="1:14" ht="7.5" customHeight="1" x14ac:dyDescent="0.2">
      <c r="A25" s="10"/>
      <c r="B25" s="10"/>
      <c r="C25" s="10"/>
      <c r="D25" s="3"/>
      <c r="E25" s="3"/>
      <c r="F25" s="3"/>
      <c r="G25" s="3"/>
      <c r="H25" s="3"/>
      <c r="J25" s="3"/>
      <c r="K25" s="3"/>
      <c r="L25" s="3"/>
      <c r="M25" s="3"/>
    </row>
    <row r="26" spans="1:14" x14ac:dyDescent="0.2">
      <c r="A26" s="169"/>
      <c r="B26" s="169"/>
      <c r="C26" s="169"/>
      <c r="D26" s="169"/>
      <c r="E26" s="169"/>
      <c r="F26" s="169"/>
      <c r="G26" s="169"/>
      <c r="H26" s="169"/>
      <c r="I26" s="169"/>
      <c r="J26" s="169"/>
      <c r="K26" s="169"/>
      <c r="L26" s="169"/>
      <c r="M26" s="169"/>
      <c r="N26" s="169"/>
    </row>
  </sheetData>
  <protectedRanges>
    <protectedRange sqref="D13:K13" name="DateArray"/>
    <protectedRange sqref="K2:N2" name="NameArray"/>
    <protectedRange sqref="D14:K24" name="RatingsArray"/>
  </protectedRanges>
  <mergeCells count="33">
    <mergeCell ref="A5:B8"/>
    <mergeCell ref="C5:D5"/>
    <mergeCell ref="I5:I8"/>
    <mergeCell ref="J5:J8"/>
    <mergeCell ref="K5:N5"/>
    <mergeCell ref="C6:E6"/>
    <mergeCell ref="K6:M8"/>
    <mergeCell ref="N6:N8"/>
    <mergeCell ref="C7:E7"/>
    <mergeCell ref="C8:E8"/>
    <mergeCell ref="N12:N13"/>
    <mergeCell ref="A14:B15"/>
    <mergeCell ref="L14:L15"/>
    <mergeCell ref="M14:M15"/>
    <mergeCell ref="N14:N15"/>
    <mergeCell ref="A19:C19"/>
    <mergeCell ref="D10:K11"/>
    <mergeCell ref="A12:C13"/>
    <mergeCell ref="L12:L13"/>
    <mergeCell ref="M12:M13"/>
    <mergeCell ref="A16:B17"/>
    <mergeCell ref="L16:L17"/>
    <mergeCell ref="M16:M17"/>
    <mergeCell ref="N16:N17"/>
    <mergeCell ref="A18:C18"/>
    <mergeCell ref="N23:N24"/>
    <mergeCell ref="A26:N26"/>
    <mergeCell ref="A20:C20"/>
    <mergeCell ref="A21:C21"/>
    <mergeCell ref="A22:C22"/>
    <mergeCell ref="A23:B24"/>
    <mergeCell ref="L23:L24"/>
    <mergeCell ref="M23:M24"/>
  </mergeCells>
  <conditionalFormatting sqref="M14:M24">
    <cfRule type="cellIs" dxfId="13" priority="1" operator="equal">
      <formula>0</formula>
    </cfRule>
    <cfRule type="cellIs" dxfId="12" priority="9" operator="between">
      <formula>3.26</formula>
      <formula>4</formula>
    </cfRule>
    <cfRule type="cellIs" dxfId="11" priority="10" operator="between">
      <formula>3</formula>
      <formula>3.25</formula>
    </cfRule>
    <cfRule type="cellIs" dxfId="10" priority="11" operator="between">
      <formula>1.76</formula>
      <formula>2.99</formula>
    </cfRule>
    <cfRule type="cellIs" dxfId="9" priority="12" operator="between">
      <formula>1.56</formula>
      <formula>1.75</formula>
    </cfRule>
    <cfRule type="cellIs" dxfId="8" priority="13" operator="between">
      <formula>0</formula>
      <formula>1.55</formula>
    </cfRule>
  </conditionalFormatting>
  <conditionalFormatting sqref="L14 L16 L18:L23">
    <cfRule type="cellIs" dxfId="7" priority="14" operator="equal">
      <formula>4</formula>
    </cfRule>
  </conditionalFormatting>
  <conditionalFormatting sqref="J5:J8">
    <cfRule type="cellIs" dxfId="6" priority="4" operator="between">
      <formula>0</formula>
      <formula>1.55</formula>
    </cfRule>
    <cfRule type="cellIs" dxfId="5" priority="5" operator="between">
      <formula>1.76</formula>
      <formula>2.5</formula>
    </cfRule>
    <cfRule type="cellIs" dxfId="4" priority="6" operator="between">
      <formula>1.56</formula>
      <formula>1.75</formula>
    </cfRule>
    <cfRule type="cellIs" dxfId="3" priority="7" operator="between">
      <formula>2.51</formula>
      <formula>3.25</formula>
    </cfRule>
    <cfRule type="cellIs" dxfId="2" priority="8" operator="between">
      <formula>3.26</formula>
      <formula>4</formula>
    </cfRule>
  </conditionalFormatting>
  <conditionalFormatting sqref="L14:L24">
    <cfRule type="cellIs" dxfId="1" priority="2" operator="equal">
      <formula>"No"</formula>
    </cfRule>
    <cfRule type="cellIs" dxfId="0" priority="3" operator="equal">
      <formula>"Yes"</formula>
    </cfRule>
  </conditionalFormatting>
  <pageMargins left="0.7" right="0.7" top="0.75" bottom="0.75" header="0.3" footer="0.3"/>
  <pageSetup scale="70" fitToWidth="0" fitToHeight="0"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LookUp!$A$2:$A$6</xm:f>
          </x14:formula1>
          <xm:sqref>D14:K24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3"/>
  <sheetViews>
    <sheetView workbookViewId="0">
      <selection activeCell="G23" sqref="G23"/>
    </sheetView>
  </sheetViews>
  <sheetFormatPr defaultColWidth="8.85546875" defaultRowHeight="15" x14ac:dyDescent="0.25"/>
  <cols>
    <col min="1" max="3" width="16.5703125" style="1" customWidth="1"/>
    <col min="4" max="4" width="8.85546875" style="1"/>
    <col min="5" max="5" width="16.7109375" style="1" hidden="1" customWidth="1"/>
    <col min="6" max="16384" width="8.85546875" style="1"/>
  </cols>
  <sheetData>
    <row r="1" spans="1:5" ht="60.75" thickBot="1" x14ac:dyDescent="0.3">
      <c r="A1" s="92" t="s">
        <v>45</v>
      </c>
      <c r="B1" s="93" t="s">
        <v>46</v>
      </c>
      <c r="C1" s="94" t="s">
        <v>3</v>
      </c>
      <c r="E1" s="19" t="s">
        <v>4</v>
      </c>
    </row>
    <row r="2" spans="1:5" ht="15.75" thickBot="1" x14ac:dyDescent="0.3">
      <c r="A2" s="86">
        <v>1</v>
      </c>
      <c r="B2" s="87">
        <v>1</v>
      </c>
      <c r="C2" s="83" t="s">
        <v>5</v>
      </c>
      <c r="E2" s="20"/>
    </row>
    <row r="3" spans="1:5" ht="16.5" thickBot="1" x14ac:dyDescent="0.3">
      <c r="A3" s="88">
        <v>1.01</v>
      </c>
      <c r="B3" s="89">
        <v>1.01</v>
      </c>
      <c r="C3" s="83" t="s">
        <v>5</v>
      </c>
      <c r="E3" s="21">
        <v>1</v>
      </c>
    </row>
    <row r="4" spans="1:5" ht="16.5" thickBot="1" x14ac:dyDescent="0.3">
      <c r="A4" s="88">
        <v>1.02</v>
      </c>
      <c r="B4" s="89">
        <v>1.03</v>
      </c>
      <c r="C4" s="83" t="s">
        <v>5</v>
      </c>
      <c r="E4" s="21">
        <v>2</v>
      </c>
    </row>
    <row r="5" spans="1:5" ht="16.5" thickBot="1" x14ac:dyDescent="0.3">
      <c r="A5" s="88">
        <v>1.04</v>
      </c>
      <c r="B5" s="89">
        <v>1.05</v>
      </c>
      <c r="C5" s="83" t="s">
        <v>5</v>
      </c>
      <c r="E5" s="21">
        <v>3</v>
      </c>
    </row>
    <row r="6" spans="1:5" ht="16.5" thickBot="1" x14ac:dyDescent="0.3">
      <c r="A6" s="88">
        <v>1.06</v>
      </c>
      <c r="B6" s="89">
        <v>1.07</v>
      </c>
      <c r="C6" s="83" t="s">
        <v>5</v>
      </c>
      <c r="E6" s="22">
        <v>4</v>
      </c>
    </row>
    <row r="7" spans="1:5" ht="15.75" thickBot="1" x14ac:dyDescent="0.3">
      <c r="A7" s="88">
        <v>1.08</v>
      </c>
      <c r="B7" s="89">
        <v>1.0900000000000001</v>
      </c>
      <c r="C7" s="83" t="s">
        <v>5</v>
      </c>
    </row>
    <row r="8" spans="1:5" ht="15.75" thickBot="1" x14ac:dyDescent="0.3">
      <c r="A8" s="88">
        <v>1.1000000000000001</v>
      </c>
      <c r="B8" s="89">
        <v>1.1100000000000001</v>
      </c>
      <c r="C8" s="83" t="s">
        <v>5</v>
      </c>
    </row>
    <row r="9" spans="1:5" ht="15.75" thickBot="1" x14ac:dyDescent="0.3">
      <c r="A9" s="88">
        <v>1.1200000000000001</v>
      </c>
      <c r="B9" s="89">
        <v>1.1299999999999999</v>
      </c>
      <c r="C9" s="83" t="s">
        <v>5</v>
      </c>
    </row>
    <row r="10" spans="1:5" ht="15.75" thickBot="1" x14ac:dyDescent="0.3">
      <c r="A10" s="88">
        <v>1.1399999999999999</v>
      </c>
      <c r="B10" s="89">
        <v>1.1499999999999999</v>
      </c>
      <c r="C10" s="83" t="s">
        <v>5</v>
      </c>
    </row>
    <row r="11" spans="1:5" ht="15.75" thickBot="1" x14ac:dyDescent="0.3">
      <c r="A11" s="88">
        <v>1.1599999999999999</v>
      </c>
      <c r="B11" s="89">
        <v>1.17</v>
      </c>
      <c r="C11" s="83" t="s">
        <v>5</v>
      </c>
    </row>
    <row r="12" spans="1:5" ht="15.75" thickBot="1" x14ac:dyDescent="0.3">
      <c r="A12" s="88">
        <v>1.18</v>
      </c>
      <c r="B12" s="89">
        <v>1.19</v>
      </c>
      <c r="C12" s="83" t="s">
        <v>5</v>
      </c>
    </row>
    <row r="13" spans="1:5" ht="15.75" thickBot="1" x14ac:dyDescent="0.3">
      <c r="A13" s="88">
        <v>1.2</v>
      </c>
      <c r="B13" s="89">
        <v>1.21</v>
      </c>
      <c r="C13" s="83" t="s">
        <v>5</v>
      </c>
    </row>
    <row r="14" spans="1:5" ht="15.75" thickBot="1" x14ac:dyDescent="0.3">
      <c r="A14" s="88">
        <v>1.22</v>
      </c>
      <c r="B14" s="89">
        <v>1.23</v>
      </c>
      <c r="C14" s="83" t="s">
        <v>5</v>
      </c>
    </row>
    <row r="15" spans="1:5" ht="15.75" thickBot="1" x14ac:dyDescent="0.3">
      <c r="A15" s="88">
        <v>1.24</v>
      </c>
      <c r="B15" s="89">
        <v>1.25</v>
      </c>
      <c r="C15" s="83" t="s">
        <v>5</v>
      </c>
    </row>
    <row r="16" spans="1:5" ht="15.75" thickBot="1" x14ac:dyDescent="0.3">
      <c r="A16" s="88">
        <v>1.26</v>
      </c>
      <c r="B16" s="89">
        <v>1.27</v>
      </c>
      <c r="C16" s="83" t="s">
        <v>5</v>
      </c>
    </row>
    <row r="17" spans="1:3" ht="15.75" thickBot="1" x14ac:dyDescent="0.3">
      <c r="A17" s="88">
        <v>1.28</v>
      </c>
      <c r="B17" s="89">
        <v>1.29</v>
      </c>
      <c r="C17" s="83" t="s">
        <v>5</v>
      </c>
    </row>
    <row r="18" spans="1:3" ht="15.75" thickBot="1" x14ac:dyDescent="0.3">
      <c r="A18" s="88">
        <v>1.3</v>
      </c>
      <c r="B18" s="89">
        <v>1.31</v>
      </c>
      <c r="C18" s="83" t="s">
        <v>5</v>
      </c>
    </row>
    <row r="19" spans="1:3" ht="15.75" thickBot="1" x14ac:dyDescent="0.3">
      <c r="A19" s="88">
        <v>1.32</v>
      </c>
      <c r="B19" s="89">
        <v>1.33</v>
      </c>
      <c r="C19" s="83" t="s">
        <v>5</v>
      </c>
    </row>
    <row r="20" spans="1:3" ht="15.75" thickBot="1" x14ac:dyDescent="0.3">
      <c r="A20" s="88">
        <v>1.34</v>
      </c>
      <c r="B20" s="89">
        <v>1.35</v>
      </c>
      <c r="C20" s="83" t="s">
        <v>5</v>
      </c>
    </row>
    <row r="21" spans="1:3" ht="15.75" thickBot="1" x14ac:dyDescent="0.3">
      <c r="A21" s="88">
        <v>1.36</v>
      </c>
      <c r="B21" s="89">
        <v>1.37</v>
      </c>
      <c r="C21" s="83" t="s">
        <v>5</v>
      </c>
    </row>
    <row r="22" spans="1:3" ht="15.75" thickBot="1" x14ac:dyDescent="0.3">
      <c r="A22" s="88">
        <v>1.38</v>
      </c>
      <c r="B22" s="89">
        <v>1.39</v>
      </c>
      <c r="C22" s="83" t="s">
        <v>5</v>
      </c>
    </row>
    <row r="23" spans="1:3" ht="15.75" thickBot="1" x14ac:dyDescent="0.3">
      <c r="A23" s="88">
        <v>1.4</v>
      </c>
      <c r="B23" s="89">
        <v>1.41</v>
      </c>
      <c r="C23" s="83" t="s">
        <v>5</v>
      </c>
    </row>
    <row r="24" spans="1:3" ht="15.75" thickBot="1" x14ac:dyDescent="0.3">
      <c r="A24" s="88">
        <v>1.42</v>
      </c>
      <c r="B24" s="89">
        <v>1.43</v>
      </c>
      <c r="C24" s="83" t="s">
        <v>5</v>
      </c>
    </row>
    <row r="25" spans="1:3" ht="15.75" thickBot="1" x14ac:dyDescent="0.3">
      <c r="A25" s="88">
        <v>1.44</v>
      </c>
      <c r="B25" s="89">
        <v>1.45</v>
      </c>
      <c r="C25" s="83" t="s">
        <v>5</v>
      </c>
    </row>
    <row r="26" spans="1:3" ht="15.75" thickBot="1" x14ac:dyDescent="0.3">
      <c r="A26" s="88">
        <v>1.46</v>
      </c>
      <c r="B26" s="89">
        <v>1.47</v>
      </c>
      <c r="C26" s="83" t="s">
        <v>5</v>
      </c>
    </row>
    <row r="27" spans="1:3" ht="15.75" thickBot="1" x14ac:dyDescent="0.3">
      <c r="A27" s="88">
        <v>1.48</v>
      </c>
      <c r="B27" s="89">
        <v>1.49</v>
      </c>
      <c r="C27" s="83" t="s">
        <v>5</v>
      </c>
    </row>
    <row r="28" spans="1:3" ht="15.75" thickBot="1" x14ac:dyDescent="0.3">
      <c r="A28" s="88">
        <v>1.5</v>
      </c>
      <c r="B28" s="89">
        <v>1.51</v>
      </c>
      <c r="C28" s="83" t="s">
        <v>5</v>
      </c>
    </row>
    <row r="29" spans="1:3" ht="15.75" thickBot="1" x14ac:dyDescent="0.3">
      <c r="A29" s="88">
        <v>1.52</v>
      </c>
      <c r="B29" s="89">
        <v>1.53</v>
      </c>
      <c r="C29" s="83" t="s">
        <v>5</v>
      </c>
    </row>
    <row r="30" spans="1:3" ht="15.75" thickBot="1" x14ac:dyDescent="0.3">
      <c r="A30" s="88">
        <v>1.54</v>
      </c>
      <c r="B30" s="89">
        <v>1.55</v>
      </c>
      <c r="C30" s="83" t="s">
        <v>5</v>
      </c>
    </row>
    <row r="31" spans="1:3" ht="15.75" thickBot="1" x14ac:dyDescent="0.3">
      <c r="A31" s="88">
        <v>1.56</v>
      </c>
      <c r="B31" s="89">
        <v>1.57</v>
      </c>
      <c r="C31" s="83" t="s">
        <v>5</v>
      </c>
    </row>
    <row r="32" spans="1:3" ht="15.75" thickBot="1" x14ac:dyDescent="0.3">
      <c r="A32" s="88">
        <v>1.58</v>
      </c>
      <c r="B32" s="89">
        <v>1.59</v>
      </c>
      <c r="C32" s="83" t="s">
        <v>5</v>
      </c>
    </row>
    <row r="33" spans="1:3" ht="15.75" thickBot="1" x14ac:dyDescent="0.3">
      <c r="A33" s="88">
        <v>1.6</v>
      </c>
      <c r="B33" s="89">
        <v>1.61</v>
      </c>
      <c r="C33" s="83" t="s">
        <v>5</v>
      </c>
    </row>
    <row r="34" spans="1:3" ht="15.75" thickBot="1" x14ac:dyDescent="0.3">
      <c r="A34" s="88">
        <v>1.62</v>
      </c>
      <c r="B34" s="89">
        <v>1.63</v>
      </c>
      <c r="C34" s="83" t="s">
        <v>5</v>
      </c>
    </row>
    <row r="35" spans="1:3" ht="15.75" thickBot="1" x14ac:dyDescent="0.3">
      <c r="A35" s="88">
        <v>1.64</v>
      </c>
      <c r="B35" s="89">
        <v>1.65</v>
      </c>
      <c r="C35" s="83" t="s">
        <v>5</v>
      </c>
    </row>
    <row r="36" spans="1:3" ht="15.75" thickBot="1" x14ac:dyDescent="0.3">
      <c r="A36" s="88">
        <v>1.66</v>
      </c>
      <c r="B36" s="89">
        <v>1.67</v>
      </c>
      <c r="C36" s="83" t="s">
        <v>5</v>
      </c>
    </row>
    <row r="37" spans="1:3" ht="15.75" thickBot="1" x14ac:dyDescent="0.3">
      <c r="A37" s="88">
        <v>1.68</v>
      </c>
      <c r="B37" s="89">
        <v>1.69</v>
      </c>
      <c r="C37" s="83" t="s">
        <v>5</v>
      </c>
    </row>
    <row r="38" spans="1:3" ht="15.75" thickBot="1" x14ac:dyDescent="0.3">
      <c r="A38" s="88">
        <v>1.7</v>
      </c>
      <c r="B38" s="89">
        <v>1.71</v>
      </c>
      <c r="C38" s="83" t="s">
        <v>5</v>
      </c>
    </row>
    <row r="39" spans="1:3" ht="15.75" thickBot="1" x14ac:dyDescent="0.3">
      <c r="A39" s="88">
        <v>1.72</v>
      </c>
      <c r="B39" s="89">
        <v>1.73</v>
      </c>
      <c r="C39" s="83" t="s">
        <v>5</v>
      </c>
    </row>
    <row r="40" spans="1:3" ht="15.75" thickBot="1" x14ac:dyDescent="0.3">
      <c r="A40" s="98">
        <v>1.74</v>
      </c>
      <c r="B40" s="99">
        <v>1.74</v>
      </c>
      <c r="C40" s="100" t="s">
        <v>5</v>
      </c>
    </row>
    <row r="41" spans="1:3" ht="15.75" thickBot="1" x14ac:dyDescent="0.3">
      <c r="A41" s="88">
        <v>1.75</v>
      </c>
      <c r="B41" s="89">
        <v>1.76</v>
      </c>
      <c r="C41" s="84" t="s">
        <v>6</v>
      </c>
    </row>
    <row r="42" spans="1:3" ht="15.75" thickBot="1" x14ac:dyDescent="0.3">
      <c r="A42" s="90">
        <v>1.76</v>
      </c>
      <c r="B42" s="91">
        <v>1.87</v>
      </c>
      <c r="C42" s="85" t="s">
        <v>6</v>
      </c>
    </row>
    <row r="43" spans="1:3" ht="15.75" thickBot="1" x14ac:dyDescent="0.3">
      <c r="A43" s="90">
        <v>1.88</v>
      </c>
      <c r="B43" s="91">
        <v>1.99</v>
      </c>
      <c r="C43" s="85" t="s">
        <v>6</v>
      </c>
    </row>
    <row r="44" spans="1:3" ht="15.75" thickBot="1" x14ac:dyDescent="0.3">
      <c r="A44" s="90">
        <v>2</v>
      </c>
      <c r="B44" s="91">
        <v>2.11</v>
      </c>
      <c r="C44" s="85" t="s">
        <v>6</v>
      </c>
    </row>
    <row r="45" spans="1:3" ht="15.75" thickBot="1" x14ac:dyDescent="0.3">
      <c r="A45" s="90">
        <v>2.12</v>
      </c>
      <c r="B45" s="91">
        <v>2.2400000000000002</v>
      </c>
      <c r="C45" s="85" t="s">
        <v>6</v>
      </c>
    </row>
    <row r="46" spans="1:3" ht="15.75" thickBot="1" x14ac:dyDescent="0.3">
      <c r="A46" s="90">
        <v>2.25</v>
      </c>
      <c r="B46" s="91">
        <v>2.37</v>
      </c>
      <c r="C46" s="85" t="s">
        <v>6</v>
      </c>
    </row>
    <row r="47" spans="1:3" ht="15.75" thickBot="1" x14ac:dyDescent="0.3">
      <c r="A47" s="101">
        <v>2.38</v>
      </c>
      <c r="B47" s="102">
        <v>2.5</v>
      </c>
      <c r="C47" s="103" t="s">
        <v>6</v>
      </c>
    </row>
    <row r="48" spans="1:3" ht="15.75" thickBot="1" x14ac:dyDescent="0.3">
      <c r="A48" s="88">
        <v>2.5099999999999998</v>
      </c>
      <c r="B48" s="89">
        <v>2.57</v>
      </c>
      <c r="C48" s="84" t="s">
        <v>7</v>
      </c>
    </row>
    <row r="49" spans="1:3" ht="15.75" thickBot="1" x14ac:dyDescent="0.3">
      <c r="A49" s="88">
        <v>2.58</v>
      </c>
      <c r="B49" s="89">
        <v>2.64</v>
      </c>
      <c r="C49" s="84" t="s">
        <v>7</v>
      </c>
    </row>
    <row r="50" spans="1:3" ht="15.75" thickBot="1" x14ac:dyDescent="0.3">
      <c r="A50" s="88">
        <v>2.65</v>
      </c>
      <c r="B50" s="89">
        <v>2.71</v>
      </c>
      <c r="C50" s="84" t="s">
        <v>7</v>
      </c>
    </row>
    <row r="51" spans="1:3" ht="15.75" thickBot="1" x14ac:dyDescent="0.3">
      <c r="A51" s="88">
        <v>2.72</v>
      </c>
      <c r="B51" s="89">
        <v>2.78</v>
      </c>
      <c r="C51" s="84" t="s">
        <v>7</v>
      </c>
    </row>
    <row r="52" spans="1:3" ht="15.75" thickBot="1" x14ac:dyDescent="0.3">
      <c r="A52" s="88">
        <v>2.79</v>
      </c>
      <c r="B52" s="89">
        <v>2.85</v>
      </c>
      <c r="C52" s="84" t="s">
        <v>7</v>
      </c>
    </row>
    <row r="53" spans="1:3" ht="15.75" thickBot="1" x14ac:dyDescent="0.3">
      <c r="A53" s="88">
        <v>2.86</v>
      </c>
      <c r="B53" s="89">
        <v>2.93</v>
      </c>
      <c r="C53" s="84" t="s">
        <v>7</v>
      </c>
    </row>
    <row r="54" spans="1:3" ht="15.75" thickBot="1" x14ac:dyDescent="0.3">
      <c r="A54" s="88">
        <v>2.94</v>
      </c>
      <c r="B54" s="89">
        <v>3.01</v>
      </c>
      <c r="C54" s="84" t="s">
        <v>7</v>
      </c>
    </row>
    <row r="55" spans="1:3" ht="15.75" thickBot="1" x14ac:dyDescent="0.3">
      <c r="A55" s="88">
        <v>3.02</v>
      </c>
      <c r="B55" s="89">
        <v>3.09</v>
      </c>
      <c r="C55" s="84" t="s">
        <v>7</v>
      </c>
    </row>
    <row r="56" spans="1:3" ht="15.75" thickBot="1" x14ac:dyDescent="0.3">
      <c r="A56" s="88">
        <v>3.1</v>
      </c>
      <c r="B56" s="89">
        <v>3.17</v>
      </c>
      <c r="C56" s="84" t="s">
        <v>7</v>
      </c>
    </row>
    <row r="57" spans="1:3" ht="15.75" thickBot="1" x14ac:dyDescent="0.3">
      <c r="A57" s="88">
        <v>3.18</v>
      </c>
      <c r="B57" s="89">
        <v>3.25</v>
      </c>
      <c r="C57" s="84" t="s">
        <v>7</v>
      </c>
    </row>
    <row r="58" spans="1:3" ht="15.75" thickBot="1" x14ac:dyDescent="0.3">
      <c r="A58" s="88">
        <v>3.26</v>
      </c>
      <c r="B58" s="89">
        <v>3.37</v>
      </c>
      <c r="C58" s="84" t="s">
        <v>7</v>
      </c>
    </row>
    <row r="59" spans="1:3" ht="15.75" thickBot="1" x14ac:dyDescent="0.3">
      <c r="A59" s="98">
        <v>3.38</v>
      </c>
      <c r="B59" s="99">
        <v>3.5</v>
      </c>
      <c r="C59" s="104" t="s">
        <v>7</v>
      </c>
    </row>
    <row r="60" spans="1:3" ht="15.75" thickBot="1" x14ac:dyDescent="0.3">
      <c r="A60" s="88">
        <v>3.51</v>
      </c>
      <c r="B60" s="89">
        <v>3.61</v>
      </c>
      <c r="C60" s="84" t="s">
        <v>8</v>
      </c>
    </row>
    <row r="61" spans="1:3" ht="15.75" thickBot="1" x14ac:dyDescent="0.3">
      <c r="A61" s="88">
        <v>3.62</v>
      </c>
      <c r="B61" s="89">
        <v>3.74</v>
      </c>
      <c r="C61" s="84" t="s">
        <v>8</v>
      </c>
    </row>
    <row r="62" spans="1:3" ht="15.75" thickBot="1" x14ac:dyDescent="0.3">
      <c r="A62" s="88">
        <v>3.75</v>
      </c>
      <c r="B62" s="89">
        <v>3.87</v>
      </c>
      <c r="C62" s="84" t="s">
        <v>8</v>
      </c>
    </row>
    <row r="63" spans="1:3" ht="15.75" thickBot="1" x14ac:dyDescent="0.3">
      <c r="A63" s="88">
        <v>3.88</v>
      </c>
      <c r="B63" s="89">
        <v>4</v>
      </c>
      <c r="C63" s="84" t="s">
        <v>8</v>
      </c>
    </row>
  </sheetData>
  <sheetProtection algorithmName="SHA-512" hashValue="6t/lDhlQ8trTDIHbe4wHMqccnFFn+eKnJ48K4cNMjETCJztQxXCTJ+cmlmWqtiUEng3O47HcmEOouFRMWGsfSg==" saltValue="Ko+i91iLsLqZzBcyj8awTA==" spinCount="100000" sheet="1" objects="1" scenario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Instructions</vt:lpstr>
      <vt:lpstr>Option # 1</vt:lpstr>
      <vt:lpstr>Option # 2</vt:lpstr>
      <vt:lpstr>Option # 3</vt:lpstr>
      <vt:lpstr>LookUp</vt:lpstr>
      <vt:lpstr>Option # 4</vt:lpstr>
      <vt:lpstr>Option # 5</vt:lpstr>
      <vt:lpstr>MOTP Rating Table</vt:lpstr>
      <vt:lpstr>MOTPRating</vt:lpstr>
      <vt:lpstr>Instructions!Print_Area</vt:lpstr>
      <vt:lpstr>'Option # 1'!Print_Area</vt:lpstr>
      <vt:lpstr>'Option # 2'!Print_Area</vt:lpstr>
      <vt:lpstr>'Option # 3'!Print_Area</vt:lpstr>
      <vt:lpstr>'Option # 4'!Print_Area</vt:lpstr>
      <vt:lpstr>'Option # 5'!Print_Area</vt:lpstr>
    </vt:vector>
  </TitlesOfParts>
  <Company>NYC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Zell Rachel</dc:creator>
  <cp:lastModifiedBy>Grecco Samantha</cp:lastModifiedBy>
  <cp:lastPrinted>2014-11-12T14:08:05Z</cp:lastPrinted>
  <dcterms:created xsi:type="dcterms:W3CDTF">2014-06-13T18:15:04Z</dcterms:created>
  <dcterms:modified xsi:type="dcterms:W3CDTF">2020-02-20T21:19:54Z</dcterms:modified>
</cp:coreProperties>
</file>